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EA63" lockStructure="1"/>
  <bookViews>
    <workbookView xWindow="120" yWindow="105" windowWidth="18915" windowHeight="9240"/>
  </bookViews>
  <sheets>
    <sheet name="ini" sheetId="2" r:id="rId1"/>
    <sheet name="calculos" sheetId="4" state="hidden" r:id="rId2"/>
    <sheet name="ANÁLISIS" sheetId="3" r:id="rId3"/>
    <sheet name="Detalles" sheetId="6" r:id="rId4"/>
  </sheets>
  <definedNames>
    <definedName name="_xlnm._FilterDatabase" localSheetId="1" hidden="1">calculos!$L$52:$L$56</definedName>
    <definedName name="alcanzable">calculos!$G$38:$G$41</definedName>
    <definedName name="ANÁLISIS">ANÁLISIS!$A$3:$A$61</definedName>
    <definedName name="_xlnm.Print_Area" localSheetId="2">ANÁLISIS!$C$2:$R$34</definedName>
    <definedName name="_xlnm.Print_Area" localSheetId="3">Detalles!$D$2:$J$74</definedName>
    <definedName name="_xlnm.Print_Area" localSheetId="0">ini!$G$7:$P$35</definedName>
    <definedName name="ARRIBAINI">ini!$A$1:$A$60</definedName>
    <definedName name="comohacer">ini!$A$421:$A$477</definedName>
    <definedName name="detalles">Detalles!$A$3:$A$74</definedName>
    <definedName name="gastosfijjos">Detalles!#REF!</definedName>
    <definedName name="INFOANALISIS">ANÁLISIS!$A$152:$A$222</definedName>
    <definedName name="INFOGENERAL">ini!$A$191:$A$285</definedName>
    <definedName name="INVERSIONES">Detalles!$A$4:$A$74</definedName>
    <definedName name="planexisten">ini!#REF!</definedName>
    <definedName name="PLANNUEVO">ini!#REF!</definedName>
    <definedName name="PROVISIÓN">Detalles!#REF!</definedName>
    <definedName name="riesgos">calculos!$G$53:$G$56</definedName>
    <definedName name="satisfaccion">calculos!$G$46:$G$49</definedName>
    <definedName name="sensibilidad2">calculos!$L$53:$L$56</definedName>
    <definedName name="versionlibre">ini!$A$255:$A$288</definedName>
  </definedNames>
  <calcPr calcId="145621"/>
</workbook>
</file>

<file path=xl/calcChain.xml><?xml version="1.0" encoding="utf-8"?>
<calcChain xmlns="http://schemas.openxmlformats.org/spreadsheetml/2006/main">
  <c r="D32" i="3" l="1"/>
  <c r="G95" i="6"/>
  <c r="G94" i="6"/>
  <c r="G93" i="6"/>
  <c r="G92" i="6"/>
  <c r="G91" i="6"/>
  <c r="G90" i="6"/>
  <c r="G89" i="6"/>
  <c r="G88" i="6"/>
  <c r="E71" i="6"/>
  <c r="E73" i="6" s="1"/>
  <c r="E29" i="6"/>
  <c r="E56" i="6"/>
  <c r="S435" i="2"/>
  <c r="M446" i="2" s="1"/>
  <c r="M4" i="3"/>
  <c r="E58" i="6" l="1"/>
  <c r="M494" i="2"/>
  <c r="M474" i="2"/>
  <c r="M457" i="2"/>
  <c r="D14" i="4"/>
  <c r="D27" i="4" s="1"/>
  <c r="D8" i="4"/>
  <c r="D47" i="4" s="1"/>
  <c r="I24" i="3" s="1"/>
  <c r="D17" i="4"/>
  <c r="D12" i="4"/>
  <c r="D25" i="4" s="1"/>
  <c r="I11" i="3" s="1"/>
  <c r="D4" i="4"/>
  <c r="D5" i="4"/>
  <c r="D6" i="4"/>
  <c r="D10" i="4"/>
  <c r="D15" i="4"/>
  <c r="D13" i="4"/>
  <c r="D22" i="4"/>
  <c r="I8" i="3" s="1"/>
  <c r="M8" i="3" s="1"/>
  <c r="E7" i="3"/>
  <c r="D19" i="4"/>
  <c r="D20" i="4"/>
  <c r="D18" i="4"/>
  <c r="G64" i="4"/>
  <c r="I64" i="4" s="1"/>
  <c r="G63" i="4"/>
  <c r="I63" i="4" s="1"/>
  <c r="G62" i="4"/>
  <c r="I62" i="4" s="1"/>
  <c r="G72" i="4"/>
  <c r="I72" i="4" s="1"/>
  <c r="G69" i="4"/>
  <c r="I69" i="4" s="1"/>
  <c r="G71" i="4"/>
  <c r="I71" i="4" s="1"/>
  <c r="G73" i="4"/>
  <c r="I73" i="4" s="1"/>
  <c r="G74" i="4"/>
  <c r="I74" i="4" s="1"/>
  <c r="G81" i="4"/>
  <c r="I81" i="4" s="1"/>
  <c r="G80" i="4"/>
  <c r="I80" i="4" s="1"/>
  <c r="G79" i="4"/>
  <c r="I79" i="4" s="1"/>
  <c r="G82" i="4"/>
  <c r="I82" i="4" s="1"/>
  <c r="G89" i="4"/>
  <c r="I89" i="4" s="1"/>
  <c r="G88" i="4"/>
  <c r="I88" i="4" s="1"/>
  <c r="G87" i="4"/>
  <c r="I87" i="4" s="1"/>
  <c r="G90" i="4"/>
  <c r="I90" i="4" s="1"/>
  <c r="H2" i="6"/>
  <c r="G111" i="6"/>
  <c r="G76" i="6"/>
  <c r="G77" i="6"/>
  <c r="G78" i="6"/>
  <c r="G79" i="6"/>
  <c r="G80" i="6"/>
  <c r="G81" i="6"/>
  <c r="G82" i="6"/>
  <c r="G83" i="6"/>
  <c r="G84" i="6"/>
  <c r="G85" i="6"/>
  <c r="G86" i="6"/>
  <c r="G87" i="6"/>
  <c r="G96" i="6"/>
  <c r="AK30" i="3"/>
  <c r="AK31" i="3"/>
  <c r="AK32" i="3"/>
  <c r="AK33" i="3"/>
  <c r="AK26" i="3"/>
  <c r="AK27" i="3"/>
  <c r="AK28" i="3"/>
  <c r="AK29" i="3"/>
  <c r="AK21" i="3"/>
  <c r="AK22" i="3"/>
  <c r="AK23" i="3"/>
  <c r="AK24" i="3"/>
  <c r="AK16" i="3"/>
  <c r="AK17" i="3"/>
  <c r="AK18" i="3"/>
  <c r="AK19" i="3"/>
  <c r="F88" i="4"/>
  <c r="F89" i="4"/>
  <c r="F90" i="4"/>
  <c r="F87" i="4"/>
  <c r="F82" i="4"/>
  <c r="F81" i="4"/>
  <c r="F80" i="4"/>
  <c r="F79" i="4"/>
  <c r="AK10" i="3"/>
  <c r="AK11" i="3"/>
  <c r="AK12" i="3"/>
  <c r="AK13" i="3"/>
  <c r="F74" i="4"/>
  <c r="F73" i="4"/>
  <c r="F72" i="4"/>
  <c r="F71" i="4"/>
  <c r="F69" i="4"/>
  <c r="AJ7" i="3"/>
  <c r="AJ8" i="3"/>
  <c r="AJ9" i="3"/>
  <c r="AJ10" i="3"/>
  <c r="C19" i="4"/>
  <c r="C20" i="4"/>
  <c r="C18" i="4"/>
  <c r="C17" i="4"/>
  <c r="C15" i="4"/>
  <c r="C14" i="4"/>
  <c r="C12" i="4"/>
  <c r="C13" i="4"/>
  <c r="D60" i="4"/>
  <c r="D61" i="4" s="1"/>
  <c r="D39" i="4" s="1"/>
  <c r="D54" i="4"/>
  <c r="D80" i="4" l="1"/>
  <c r="D9" i="4" s="1"/>
  <c r="D79" i="4"/>
  <c r="D33" i="4" s="1"/>
  <c r="G97" i="6"/>
  <c r="D28" i="4"/>
  <c r="I13" i="3" s="1"/>
  <c r="J75" i="4"/>
  <c r="I75" i="4" s="1"/>
  <c r="J91" i="4"/>
  <c r="I91" i="4" s="1"/>
  <c r="J83" i="4"/>
  <c r="I83" i="4" s="1"/>
  <c r="I84" i="4" s="1"/>
  <c r="J84" i="4" s="1"/>
  <c r="O14" i="3" s="1"/>
  <c r="J65" i="4"/>
  <c r="I65" i="4" s="1"/>
  <c r="D46" i="4"/>
  <c r="I23" i="3" s="1"/>
  <c r="D63" i="4"/>
  <c r="D64" i="4" s="1"/>
  <c r="D65" i="4" s="1"/>
  <c r="D66" i="4" s="1"/>
  <c r="D29" i="4"/>
  <c r="I15" i="3" s="1"/>
  <c r="D23" i="4"/>
  <c r="I9" i="3" s="1"/>
  <c r="I20" i="3"/>
  <c r="D41" i="4"/>
  <c r="D40" i="4"/>
  <c r="D78" i="4"/>
  <c r="D36" i="4" s="1"/>
  <c r="D26" i="4"/>
  <c r="I14" i="3" s="1"/>
  <c r="E14" i="3"/>
  <c r="E12" i="3" s="1"/>
  <c r="I29" i="3" s="1"/>
  <c r="D77" i="4"/>
  <c r="D51" i="4" s="1"/>
  <c r="I30" i="3" s="1"/>
  <c r="I12" i="3"/>
  <c r="P13" i="3" l="1"/>
  <c r="D55" i="4"/>
  <c r="D32" i="4" s="1"/>
  <c r="D34" i="4"/>
  <c r="I17" i="3" s="1"/>
  <c r="D24" i="4"/>
  <c r="I10" i="3" s="1"/>
  <c r="I66" i="4"/>
  <c r="J66" i="4" s="1"/>
  <c r="O8" i="3" s="1"/>
  <c r="I92" i="4"/>
  <c r="J92" i="4" s="1"/>
  <c r="O17" i="3" s="1"/>
  <c r="I76" i="4"/>
  <c r="J76" i="4" s="1"/>
  <c r="O11" i="3" s="1"/>
  <c r="D42" i="4"/>
  <c r="D67" i="4" s="1"/>
  <c r="D30" i="4"/>
  <c r="D37" i="4" s="1"/>
  <c r="I18" i="3" s="1"/>
  <c r="D50" i="4"/>
  <c r="I28" i="3" s="1"/>
  <c r="D49" i="4"/>
  <c r="I27" i="3" s="1"/>
  <c r="D53" i="4"/>
  <c r="I32" i="3" s="1"/>
  <c r="D58" i="4" l="1"/>
  <c r="D57" i="4"/>
  <c r="I93" i="4"/>
  <c r="I94" i="4" s="1"/>
  <c r="J94" i="4" s="1"/>
  <c r="P10" i="3"/>
  <c r="P16" i="3"/>
  <c r="P7" i="3"/>
  <c r="D76" i="4"/>
  <c r="D52" i="4" s="1"/>
  <c r="I31" i="3" s="1"/>
  <c r="I16" i="3"/>
  <c r="D75" i="4"/>
  <c r="D48" i="4" s="1"/>
  <c r="I25" i="3" s="1"/>
  <c r="D71" i="4"/>
  <c r="D68" i="4"/>
  <c r="D59" i="4" l="1"/>
  <c r="L94" i="4"/>
  <c r="O21" i="3" s="1"/>
  <c r="O20" i="3"/>
  <c r="D44" i="4"/>
  <c r="I21" i="3" s="1"/>
  <c r="D72" i="4"/>
  <c r="D70" i="4"/>
  <c r="D74" i="4"/>
  <c r="E31" i="3" l="1"/>
  <c r="D73" i="4"/>
</calcChain>
</file>

<file path=xl/comments1.xml><?xml version="1.0" encoding="utf-8"?>
<comments xmlns="http://schemas.openxmlformats.org/spreadsheetml/2006/main">
  <authors>
    <author>Autor</author>
  </authors>
  <commentList>
    <comment ref="D7" authorId="0">
      <text>
        <r>
          <rPr>
            <b/>
            <sz val="9"/>
            <color indexed="16"/>
            <rFont val="Tahoma"/>
            <family val="2"/>
          </rPr>
          <t>INVERSIONES EN ACTIVO INMOVILIZADO</t>
        </r>
        <r>
          <rPr>
            <b/>
            <sz val="8"/>
            <color indexed="60"/>
            <rFont val="Tahoma"/>
            <family val="2"/>
          </rPr>
          <t xml:space="preserve">
</t>
        </r>
        <r>
          <rPr>
            <sz val="8"/>
            <color indexed="60"/>
            <rFont val="Tahoma"/>
            <family val="2"/>
          </rPr>
          <t>pueden ser activos:</t>
        </r>
        <r>
          <rPr>
            <b/>
            <sz val="8"/>
            <color indexed="60"/>
            <rFont val="Tahoma"/>
            <family val="2"/>
          </rPr>
          <t xml:space="preserve">
- MATERIALES: </t>
        </r>
        <r>
          <rPr>
            <sz val="8"/>
            <color indexed="60"/>
            <rFont val="Tahoma"/>
            <family val="2"/>
          </rPr>
          <t xml:space="preserve">Terrenos, locales, maquinaria, etc.
</t>
        </r>
        <r>
          <rPr>
            <b/>
            <sz val="8"/>
            <color indexed="60"/>
            <rFont val="Tahoma"/>
            <family val="2"/>
          </rPr>
          <t xml:space="preserve">- INMATERIALES: </t>
        </r>
        <r>
          <rPr>
            <sz val="8"/>
            <color indexed="60"/>
            <rFont val="Tahoma"/>
            <family val="2"/>
          </rPr>
          <t>Software, licencias, etc.</t>
        </r>
        <r>
          <rPr>
            <b/>
            <sz val="8"/>
            <color indexed="60"/>
            <rFont val="Tahoma"/>
            <family val="2"/>
          </rPr>
          <t xml:space="preserve">
</t>
        </r>
        <r>
          <rPr>
            <sz val="8"/>
            <color indexed="60"/>
            <rFont val="Tahoma"/>
            <family val="2"/>
          </rPr>
          <t xml:space="preserve">Si tienes gastos amortizables súmalos también.
</t>
        </r>
        <r>
          <rPr>
            <b/>
            <sz val="9"/>
            <color indexed="81"/>
            <rFont val="Tahoma"/>
            <family val="2"/>
          </rPr>
          <t>Pon el importe total.</t>
        </r>
        <r>
          <rPr>
            <sz val="8"/>
            <color indexed="60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Si deseas detallar las inversiones, haz clic en el link</t>
        </r>
      </text>
    </comment>
    <comment ref="D8" authorId="0">
      <text>
        <r>
          <rPr>
            <b/>
            <sz val="9"/>
            <color indexed="16"/>
            <rFont val="Tahoma"/>
            <family val="2"/>
          </rPr>
          <t>INVERSIONES EN ACTIVO INMOVILIZADO</t>
        </r>
        <r>
          <rPr>
            <b/>
            <sz val="8"/>
            <color indexed="60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 xml:space="preserve">Pon el importe total, </t>
        </r>
        <r>
          <rPr>
            <sz val="8"/>
            <color indexed="16"/>
            <rFont val="Tahoma"/>
            <family val="2"/>
          </rPr>
          <t>pueden ser activos:</t>
        </r>
        <r>
          <rPr>
            <b/>
            <sz val="8"/>
            <color indexed="16"/>
            <rFont val="Tahoma"/>
            <family val="2"/>
          </rPr>
          <t xml:space="preserve">
- MATERIALES: </t>
        </r>
        <r>
          <rPr>
            <sz val="8"/>
            <color indexed="16"/>
            <rFont val="Tahoma"/>
            <family val="2"/>
          </rPr>
          <t xml:space="preserve">Terrenos, locales, maquinaria, etc.
</t>
        </r>
        <r>
          <rPr>
            <b/>
            <sz val="8"/>
            <color indexed="16"/>
            <rFont val="Tahoma"/>
            <family val="2"/>
          </rPr>
          <t xml:space="preserve">- INMATERIALES: </t>
        </r>
        <r>
          <rPr>
            <sz val="8"/>
            <color indexed="16"/>
            <rFont val="Tahoma"/>
            <family val="2"/>
          </rPr>
          <t>Software, licencias, etc.</t>
        </r>
        <r>
          <rPr>
            <b/>
            <sz val="8"/>
            <color indexed="16"/>
            <rFont val="Tahoma"/>
            <family val="2"/>
          </rPr>
          <t xml:space="preserve">
</t>
        </r>
        <r>
          <rPr>
            <sz val="8"/>
            <color indexed="16"/>
            <rFont val="Tahoma"/>
            <family val="2"/>
          </rPr>
          <t>Si tienes gastos amortizables súmalos también.</t>
        </r>
        <r>
          <rPr>
            <sz val="8"/>
            <color indexed="60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Si deseas detallar las inversiones, haz clic en el link</t>
        </r>
      </text>
    </comment>
    <comment ref="L8" authorId="0">
      <text>
        <r>
          <rPr>
            <b/>
            <sz val="9"/>
            <color indexed="16"/>
            <rFont val="Tahoma"/>
            <family val="2"/>
          </rPr>
          <t xml:space="preserve">Valora la dificultad de alcanzar
las ventas. </t>
        </r>
        <r>
          <rPr>
            <sz val="9"/>
            <color indexed="60"/>
            <rFont val="Tahoma"/>
            <family val="2"/>
          </rPr>
          <t xml:space="preserve">Elige de la lista.
</t>
        </r>
        <r>
          <rPr>
            <sz val="8"/>
            <color indexed="60"/>
            <rFont val="Tahoma"/>
            <family val="2"/>
          </rPr>
          <t>Cuanto más fácil, más puntuación 
Cuenta en VENTAS</t>
        </r>
      </text>
    </comment>
    <comment ref="D9" authorId="0">
      <text>
        <r>
          <rPr>
            <b/>
            <sz val="10"/>
            <color indexed="16"/>
            <rFont val="Tahoma"/>
            <family val="2"/>
          </rPr>
          <t>Existencias iniciales:</t>
        </r>
        <r>
          <rPr>
            <b/>
            <sz val="9"/>
            <color indexed="60"/>
            <rFont val="Tahoma"/>
            <family val="2"/>
          </rPr>
          <t xml:space="preserve">
</t>
        </r>
        <r>
          <rPr>
            <sz val="9"/>
            <color indexed="60"/>
            <rFont val="Tahoma"/>
            <family val="2"/>
          </rPr>
          <t xml:space="preserve">Stock inicial de mercancías o materias primas 
necesarias para comenzar.
</t>
        </r>
        <r>
          <rPr>
            <sz val="8"/>
            <color indexed="60"/>
            <rFont val="Tahoma"/>
            <family val="2"/>
          </rPr>
          <t>Se entiende que lo necesitarás en el momento del inicio</t>
        </r>
      </text>
    </comment>
    <comment ref="D10" authorId="0">
      <text>
        <r>
          <rPr>
            <b/>
            <sz val="10"/>
            <color indexed="16"/>
            <rFont val="Tahoma"/>
            <family val="2"/>
          </rPr>
          <t>Provisión de fondos iniciales:</t>
        </r>
        <r>
          <rPr>
            <b/>
            <sz val="9"/>
            <color indexed="60"/>
            <rFont val="Tahoma"/>
            <family val="2"/>
          </rPr>
          <t xml:space="preserve">
</t>
        </r>
        <r>
          <rPr>
            <sz val="9"/>
            <color indexed="60"/>
            <rFont val="Tahoma"/>
            <family val="2"/>
          </rPr>
          <t xml:space="preserve">Estimación de dinero líquido necesario para sustentar 
el negocio hasta que las ventas cubran los gastos.
</t>
        </r>
        <r>
          <rPr>
            <sz val="8"/>
            <color indexed="60"/>
            <rFont val="Tahoma"/>
            <family val="2"/>
          </rPr>
          <t xml:space="preserve">Se entiende que lo necesitarás en el momento del inicio.
</t>
        </r>
        <r>
          <rPr>
            <b/>
            <sz val="8"/>
            <color indexed="81"/>
            <rFont val="Tahoma"/>
            <family val="2"/>
          </rPr>
          <t>Si deseas detallar las inversiones, haz clic en el link</t>
        </r>
      </text>
    </comment>
    <comment ref="L10" authorId="0">
      <text>
        <r>
          <rPr>
            <b/>
            <sz val="9"/>
            <color indexed="16"/>
            <rFont val="Tahoma"/>
            <family val="2"/>
          </rPr>
          <t>Valora cualitativamente el margen bruto</t>
        </r>
        <r>
          <rPr>
            <b/>
            <sz val="9"/>
            <color indexed="60"/>
            <rFont val="Tahoma"/>
            <family val="2"/>
          </rPr>
          <t xml:space="preserve">
</t>
        </r>
        <r>
          <rPr>
            <sz val="9"/>
            <color indexed="60"/>
            <rFont val="Tahoma"/>
            <family val="2"/>
          </rPr>
          <t xml:space="preserve">Elige de la lista.
</t>
        </r>
        <r>
          <rPr>
            <sz val="8"/>
            <color indexed="60"/>
            <rFont val="Tahoma"/>
            <family val="2"/>
          </rPr>
          <t>A mayor margen más puntuación 
Cuenta en sensibilidad</t>
        </r>
      </text>
    </comment>
    <comment ref="D12" authorId="0">
      <text>
        <r>
          <rPr>
            <b/>
            <sz val="9"/>
            <color indexed="16"/>
            <rFont val="Tahoma"/>
            <family val="2"/>
          </rPr>
          <t>FINANCIACIÓN DE LAS INVERSIONES</t>
        </r>
        <r>
          <rPr>
            <b/>
            <sz val="8"/>
            <color indexed="60"/>
            <rFont val="Tahoma"/>
            <family val="2"/>
          </rPr>
          <t xml:space="preserve">
¿Quien y cómo ? </t>
        </r>
        <r>
          <rPr>
            <sz val="8"/>
            <color indexed="60"/>
            <rFont val="Tahoma"/>
            <family val="2"/>
          </rPr>
          <t>Puede ser:</t>
        </r>
        <r>
          <rPr>
            <b/>
            <sz val="8"/>
            <color indexed="60"/>
            <rFont val="Tahoma"/>
            <family val="2"/>
          </rPr>
          <t xml:space="preserve">
- Fondos propios: </t>
        </r>
        <r>
          <rPr>
            <sz val="8"/>
            <color indexed="60"/>
            <rFont val="Tahoma"/>
            <family val="2"/>
          </rPr>
          <t xml:space="preserve">Capitales aportados por los socios
  y subvenciones a fondo perdido.
</t>
        </r>
        <r>
          <rPr>
            <b/>
            <sz val="8"/>
            <color indexed="60"/>
            <rFont val="Tahoma"/>
            <family val="2"/>
          </rPr>
          <t>- Préstamos de terceros</t>
        </r>
        <r>
          <rPr>
            <sz val="8"/>
            <color indexed="60"/>
            <rFont val="Tahoma"/>
            <family val="2"/>
          </rPr>
          <t xml:space="preserve">.
- </t>
        </r>
        <r>
          <rPr>
            <b/>
            <sz val="8"/>
            <color indexed="60"/>
            <rFont val="Tahoma"/>
            <family val="2"/>
          </rPr>
          <t xml:space="preserve">% de interés anual </t>
        </r>
        <r>
          <rPr>
            <sz val="8"/>
            <color indexed="60"/>
            <rFont val="Tahoma"/>
            <family val="2"/>
          </rPr>
          <t>de dichos préstamos</t>
        </r>
      </text>
    </comment>
    <comment ref="D13" authorId="0">
      <text>
        <r>
          <rPr>
            <b/>
            <sz val="10"/>
            <color indexed="16"/>
            <rFont val="Tahoma"/>
            <family val="2"/>
          </rPr>
          <t xml:space="preserve"> Importe total de fondos propios: </t>
        </r>
        <r>
          <rPr>
            <b/>
            <sz val="8"/>
            <color indexed="60"/>
            <rFont val="Tahoma"/>
            <family val="2"/>
          </rPr>
          <t xml:space="preserve">
 </t>
        </r>
        <r>
          <rPr>
            <sz val="8"/>
            <color indexed="60"/>
            <rFont val="Tahoma"/>
            <family val="2"/>
          </rPr>
          <t xml:space="preserve">Capitales aportados por los socios y subvenciones a fondo perdido.
 </t>
        </r>
        <r>
          <rPr>
            <b/>
            <sz val="9"/>
            <color indexed="81"/>
            <rFont val="Tahoma"/>
            <family val="2"/>
          </rPr>
          <t xml:space="preserve">Pon aquí el importe total aportado por los socios
 </t>
        </r>
        <r>
          <rPr>
            <sz val="9"/>
            <color indexed="81"/>
            <rFont val="Tahoma"/>
            <family val="2"/>
          </rPr>
          <t xml:space="preserve">y las subvenciones a fondo perdido (si las hay)
 </t>
        </r>
        <r>
          <rPr>
            <b/>
            <sz val="9"/>
            <color indexed="81"/>
            <rFont val="Tahoma"/>
            <family val="2"/>
          </rPr>
          <t>Ten en cuenta:</t>
        </r>
        <r>
          <rPr>
            <sz val="9"/>
            <color indexed="81"/>
            <rFont val="Tahoma"/>
            <family val="2"/>
          </rPr>
          <t xml:space="preserve"> Si el importe que pongas aquí cubre o 
supera el total de inversiones (ver arriba), NO se preveerá 
ningún préstamo.</t>
        </r>
      </text>
    </comment>
    <comment ref="D14" authorId="0">
      <text>
        <r>
          <rPr>
            <b/>
            <sz val="8"/>
            <color indexed="60"/>
            <rFont val="Tahoma"/>
            <family val="2"/>
          </rPr>
          <t xml:space="preserve"> </t>
        </r>
        <r>
          <rPr>
            <b/>
            <sz val="9"/>
            <color indexed="16"/>
            <rFont val="Tahoma"/>
            <family val="2"/>
          </rPr>
          <t xml:space="preserve">Importe total financiado mediante préstamos de terceros </t>
        </r>
        <r>
          <rPr>
            <b/>
            <sz val="8"/>
            <color indexed="60"/>
            <rFont val="Tahoma"/>
            <family val="2"/>
          </rPr>
          <t xml:space="preserve">
 </t>
        </r>
        <r>
          <rPr>
            <sz val="8"/>
            <color indexed="60"/>
            <rFont val="Tahoma"/>
            <family val="2"/>
          </rPr>
          <t>Parte del total inversiones que no cubre lo aportado por los socios</t>
        </r>
      </text>
    </comment>
    <comment ref="H14" authorId="0">
      <text>
        <r>
          <rPr>
            <sz val="8"/>
            <color indexed="60"/>
            <rFont val="Tahoma"/>
            <family val="2"/>
          </rPr>
          <t>Intereses de los préstamos. 
Se aplica el tipo interés
especificado.</t>
        </r>
      </text>
    </comment>
    <comment ref="D15" authorId="0">
      <text>
        <r>
          <rPr>
            <b/>
            <sz val="8"/>
            <color indexed="60"/>
            <rFont val="Tahoma"/>
            <family val="2"/>
          </rPr>
          <t xml:space="preserve"> </t>
        </r>
        <r>
          <rPr>
            <b/>
            <sz val="9"/>
            <color indexed="16"/>
            <rFont val="Tahoma"/>
            <family val="2"/>
          </rPr>
          <t xml:space="preserve">Pon el % de interés anual que se aplicará </t>
        </r>
        <r>
          <rPr>
            <b/>
            <sz val="8"/>
            <color indexed="60"/>
            <rFont val="Tahoma"/>
            <family val="2"/>
          </rPr>
          <t xml:space="preserve">
 </t>
        </r>
        <r>
          <rPr>
            <sz val="8"/>
            <color indexed="60"/>
            <rFont val="Tahoma"/>
            <family val="2"/>
          </rPr>
          <t>Pon el % que crees se acercará más a la realidad de 
coste financiero</t>
        </r>
      </text>
    </comment>
    <comment ref="H15" authorId="0">
      <text>
        <r>
          <rPr>
            <sz val="8"/>
            <color indexed="60"/>
            <rFont val="Tahoma"/>
            <family val="2"/>
          </rPr>
          <t>Rendimiento anual esperado de las 
aportaciones de los socios (a modo
de depreciación). Se aplica el % de
rendimiento deseado</t>
        </r>
      </text>
    </comment>
    <comment ref="L16" authorId="0">
      <text>
        <r>
          <rPr>
            <b/>
            <sz val="9"/>
            <color indexed="16"/>
            <rFont val="Tahoma"/>
            <family val="2"/>
          </rPr>
          <t xml:space="preserve">Valora el BENIFICIO PREVISTO </t>
        </r>
        <r>
          <rPr>
            <b/>
            <sz val="9"/>
            <color indexed="60"/>
            <rFont val="Tahoma"/>
            <family val="2"/>
          </rPr>
          <t xml:space="preserve">(cantidad)
</t>
        </r>
        <r>
          <rPr>
            <sz val="8"/>
            <color indexed="60"/>
            <rFont val="Tahoma"/>
            <family val="2"/>
          </rPr>
          <t>Elige de la lista: grado de satisfacción para los accionistas
Cuanta mas satisfacción, más puntuación 
Cuenta en rentabilidad</t>
        </r>
      </text>
    </comment>
    <comment ref="D17" authorId="0">
      <text>
        <r>
          <rPr>
            <b/>
            <sz val="9"/>
            <color indexed="16"/>
            <rFont val="Tahoma"/>
            <family val="2"/>
          </rPr>
          <t>GASTOS OPERATIVOS MENSUALES</t>
        </r>
        <r>
          <rPr>
            <sz val="8"/>
            <color indexed="60"/>
            <rFont val="Tahoma"/>
            <family val="2"/>
          </rPr>
          <t xml:space="preserve">
Gastos previstos de la actividad ordinaria.</t>
        </r>
      </text>
    </comment>
    <comment ref="L17" authorId="0">
      <text>
        <r>
          <rPr>
            <b/>
            <sz val="9"/>
            <color indexed="60"/>
            <rFont val="Tahoma"/>
            <family val="2"/>
          </rPr>
          <t xml:space="preserve">Valora el cash-flow previsto
</t>
        </r>
        <r>
          <rPr>
            <sz val="9"/>
            <color indexed="60"/>
            <rFont val="Tahoma"/>
            <family val="2"/>
          </rPr>
          <t xml:space="preserve">Elige de la lista.
Cuanto mas elevado, más puntuación
Cuenta en liquidez </t>
        </r>
      </text>
    </comment>
    <comment ref="D18" authorId="0">
      <text>
        <r>
          <rPr>
            <b/>
            <sz val="9"/>
            <color indexed="16"/>
            <rFont val="Tahoma"/>
            <family val="2"/>
          </rPr>
          <t>COSTE MENSUAL DE PERSONAL</t>
        </r>
        <r>
          <rPr>
            <b/>
            <sz val="8"/>
            <color indexed="60"/>
            <rFont val="Tahoma"/>
            <family val="2"/>
          </rPr>
          <t xml:space="preserve">
Pon el importe TOTAL MENSUAL </t>
        </r>
        <r>
          <rPr>
            <sz val="8"/>
            <color indexed="60"/>
            <rFont val="Tahoma"/>
            <family val="2"/>
          </rPr>
          <t xml:space="preserve">de gastos 
de personal, debe incluir (si corresponde):
- Salarios, comisiones y primas en bruto, promedio mensual.
- Costes adicionales para la empresa (Seguros sociales y otros).
</t>
        </r>
        <r>
          <rPr>
            <b/>
            <sz val="8"/>
            <color indexed="81"/>
            <rFont val="Tahoma"/>
            <family val="2"/>
          </rPr>
          <t>Si deseas detallar estos gastos, haz clic en el link</t>
        </r>
      </text>
    </comment>
    <comment ref="L18" authorId="0">
      <text>
        <r>
          <rPr>
            <b/>
            <sz val="9"/>
            <color indexed="60"/>
            <rFont val="Tahoma"/>
            <family val="2"/>
          </rPr>
          <t xml:space="preserve">Valora el  FONDO DE MANIOBRA previsto
</t>
        </r>
        <r>
          <rPr>
            <sz val="9"/>
            <color indexed="60"/>
            <rFont val="Tahoma"/>
            <family val="2"/>
          </rPr>
          <t>Elige de la lista.
Cuanto mayor, más puntuación 
Suma en liquidez</t>
        </r>
      </text>
    </comment>
    <comment ref="D19" authorId="0">
      <text>
        <r>
          <rPr>
            <b/>
            <sz val="9"/>
            <color indexed="16"/>
            <rFont val="Tahoma"/>
            <family val="2"/>
          </rPr>
          <t xml:space="preserve">% COSTE del MATERIAL (o producto) vs. VENTAS
</t>
        </r>
        <r>
          <rPr>
            <sz val="9"/>
            <color indexed="16"/>
            <rFont val="Tahoma"/>
            <family val="2"/>
          </rPr>
          <t>% que representa el producto (o material) en cada venta.
En inglés:"cost of goods". Algunos autores:"coste de ventas".</t>
        </r>
        <r>
          <rPr>
            <sz val="8"/>
            <color indexed="60"/>
            <rFont val="Tahoma"/>
            <family val="2"/>
          </rPr>
          <t xml:space="preserve">
Por ejemplo: si una venta es 100 y el coste de producto de dicha venta
es 17,5, el coste del material será del 17,5%.
</t>
        </r>
        <r>
          <rPr>
            <b/>
            <sz val="8"/>
            <color indexed="60"/>
            <rFont val="Tahoma"/>
            <family val="2"/>
          </rPr>
          <t>EMPRESAS DE SERVICIOS COSTE 0 (CERO)</t>
        </r>
      </text>
    </comment>
    <comment ref="D20" authorId="0">
      <text>
        <r>
          <rPr>
            <b/>
            <sz val="10"/>
            <color indexed="16"/>
            <rFont val="Tahoma"/>
            <family val="2"/>
          </rPr>
          <t>Otros gastos fijos MENSUALES:</t>
        </r>
        <r>
          <rPr>
            <b/>
            <sz val="9"/>
            <color indexed="60"/>
            <rFont val="Tahoma"/>
            <family val="2"/>
          </rPr>
          <t xml:space="preserve">
Previsión de importe mensual total de gastos fijos
</t>
        </r>
        <r>
          <rPr>
            <sz val="8"/>
            <color indexed="60"/>
            <rFont val="Tahoma"/>
            <family val="2"/>
          </rPr>
          <t xml:space="preserve">Gastos fijos son aquellos que se producen independientemente
de las ventas. Pon el importe total mensual.
</t>
        </r>
        <r>
          <rPr>
            <b/>
            <sz val="9"/>
            <color indexed="81"/>
            <rFont val="Tahoma"/>
            <family val="2"/>
          </rPr>
          <t>Si quieres detallar estos gastos, haz clic en el link</t>
        </r>
      </text>
    </comment>
    <comment ref="H20" authorId="0">
      <text>
        <r>
          <rPr>
            <b/>
            <sz val="9"/>
            <color indexed="16"/>
            <rFont val="Tahoma"/>
            <family val="2"/>
          </rPr>
          <t>Ventas mínimas necesar</t>
        </r>
        <r>
          <rPr>
            <b/>
            <sz val="10"/>
            <color indexed="16"/>
            <rFont val="Tahoma"/>
            <family val="2"/>
          </rPr>
          <t>ias para alcanzar 
el punto de equilibrio económico</t>
        </r>
        <r>
          <rPr>
            <b/>
            <sz val="8"/>
            <color indexed="16"/>
            <rFont val="Tahoma"/>
            <family val="2"/>
          </rPr>
          <t>.</t>
        </r>
        <r>
          <rPr>
            <b/>
            <sz val="8"/>
            <color indexed="60"/>
            <rFont val="Tahoma"/>
            <family val="2"/>
          </rPr>
          <t xml:space="preserve">
</t>
        </r>
        <r>
          <rPr>
            <sz val="8"/>
            <color indexed="60"/>
            <rFont val="Tahoma"/>
            <family val="2"/>
          </rPr>
          <t>Punto de equilibrio = Umbral de rentabilidad, punto crítico, 
Break-even, punto muerto, etc.</t>
        </r>
      </text>
    </comment>
    <comment ref="L20" authorId="0">
      <text>
        <r>
          <rPr>
            <b/>
            <sz val="9"/>
            <color indexed="60"/>
            <rFont val="Tahoma"/>
            <family val="2"/>
          </rPr>
          <t xml:space="preserve">Valora la dificultad de alcanzar
el Punto de Equilibrio
</t>
        </r>
        <r>
          <rPr>
            <sz val="9"/>
            <color indexed="60"/>
            <rFont val="Tahoma"/>
            <family val="2"/>
          </rPr>
          <t>Elige de la lista.
Cuanto más fácil, más puntuación 
Cuenta en VENTAS</t>
        </r>
      </text>
    </comment>
    <comment ref="D21" authorId="0">
      <text>
        <r>
          <rPr>
            <b/>
            <sz val="9"/>
            <color indexed="16"/>
            <rFont val="Tahoma"/>
            <family val="2"/>
          </rPr>
          <t xml:space="preserve">Otros gastos variables expresados en % sobre las ventas
</t>
        </r>
        <r>
          <rPr>
            <sz val="9"/>
            <color indexed="16"/>
            <rFont val="Tahoma"/>
            <family val="2"/>
          </rPr>
          <t>Pon el % de este tipo de gastos</t>
        </r>
        <r>
          <rPr>
            <b/>
            <sz val="9"/>
            <color indexed="16"/>
            <rFont val="Tahoma"/>
            <family val="2"/>
          </rPr>
          <t xml:space="preserve">
</t>
        </r>
        <r>
          <rPr>
            <sz val="8"/>
            <color indexed="60"/>
            <rFont val="Tahoma"/>
            <family val="2"/>
          </rPr>
          <t>Por ejemplo: royalties, comisionistas libres, etc.</t>
        </r>
      </text>
    </comment>
    <comment ref="H21" authorId="0">
      <text>
        <r>
          <rPr>
            <b/>
            <sz val="9"/>
            <color indexed="60"/>
            <rFont val="Tahoma"/>
            <family val="2"/>
          </rPr>
          <t>Ventas mínimas necesar</t>
        </r>
        <r>
          <rPr>
            <b/>
            <sz val="10"/>
            <color indexed="60"/>
            <rFont val="Tahoma"/>
            <family val="2"/>
          </rPr>
          <t>ias para obtener el 
% de beneficio sobre ventas deseado</t>
        </r>
        <r>
          <rPr>
            <sz val="8"/>
            <color indexed="60"/>
            <rFont val="Tahoma"/>
            <family val="2"/>
          </rPr>
          <t>.</t>
        </r>
      </text>
    </comment>
    <comment ref="L21" authorId="0">
      <text>
        <r>
          <rPr>
            <b/>
            <sz val="9"/>
            <color indexed="60"/>
            <rFont val="Tahoma"/>
            <family val="2"/>
          </rPr>
          <t xml:space="preserve">Valora la dificultad de alcanzar esas ventas
</t>
        </r>
        <r>
          <rPr>
            <sz val="9"/>
            <color indexed="60"/>
            <rFont val="Tahoma"/>
            <family val="2"/>
          </rPr>
          <t>Elige de la lista.
Cuanto más fácil, más puntuación 
Cuenta en VENTAS</t>
        </r>
      </text>
    </comment>
    <comment ref="H23" authorId="0">
      <text>
        <r>
          <rPr>
            <b/>
            <sz val="9"/>
            <color indexed="16"/>
            <rFont val="Tahoma"/>
            <family val="2"/>
          </rPr>
          <t xml:space="preserve">Margen respecto a ventas </t>
        </r>
        <r>
          <rPr>
            <b/>
            <sz val="8"/>
            <color indexed="60"/>
            <rFont val="Tahoma"/>
            <family val="2"/>
          </rPr>
          <t xml:space="preserve">
Resultado/Ventas</t>
        </r>
      </text>
    </comment>
    <comment ref="L23" authorId="0">
      <text>
        <r>
          <rPr>
            <b/>
            <sz val="9"/>
            <color indexed="16"/>
            <rFont val="Tahoma"/>
            <family val="2"/>
          </rPr>
          <t>Valora el % de rentabilidad sobre ventas</t>
        </r>
        <r>
          <rPr>
            <b/>
            <sz val="9"/>
            <color indexed="60"/>
            <rFont val="Tahoma"/>
            <family val="2"/>
          </rPr>
          <t xml:space="preserve">
</t>
        </r>
        <r>
          <rPr>
            <sz val="8"/>
            <color indexed="60"/>
            <rFont val="Tahoma"/>
            <family val="2"/>
          </rPr>
          <t>Elige de la lista
Cuanto mas satisfactorio, más puntuación 
Cuenta en rentabilidad</t>
        </r>
      </text>
    </comment>
    <comment ref="D24" authorId="0">
      <text>
        <r>
          <rPr>
            <b/>
            <sz val="9"/>
            <color indexed="16"/>
            <rFont val="Tahoma"/>
            <family val="2"/>
          </rPr>
          <t>% de BENEFICIO DESEABLE respecto a VENTAS</t>
        </r>
        <r>
          <rPr>
            <sz val="9"/>
            <color indexed="16"/>
            <rFont val="Tahoma"/>
            <family val="2"/>
          </rPr>
          <t xml:space="preserve">
% que deseas obtener respecto al total de ventas</t>
        </r>
      </text>
    </comment>
    <comment ref="H24" authorId="0">
      <text>
        <r>
          <rPr>
            <b/>
            <sz val="9"/>
            <color indexed="16"/>
            <rFont val="Tahoma"/>
            <family val="2"/>
          </rPr>
          <t xml:space="preserve">Return on Equity </t>
        </r>
        <r>
          <rPr>
            <b/>
            <sz val="8"/>
            <color indexed="60"/>
            <rFont val="Tahoma"/>
            <family val="2"/>
          </rPr>
          <t xml:space="preserve">
Resultado/Recursos Propios
</t>
        </r>
        <r>
          <rPr>
            <sz val="8"/>
            <color indexed="60"/>
            <rFont val="Tahoma"/>
            <family val="2"/>
          </rPr>
          <t>n/d = datos insuficientes</t>
        </r>
      </text>
    </comment>
    <comment ref="L24" authorId="0">
      <text>
        <r>
          <rPr>
            <b/>
            <sz val="9"/>
            <color indexed="16"/>
            <rFont val="Tahoma"/>
            <family val="2"/>
          </rPr>
          <t>Valora el ROE</t>
        </r>
        <r>
          <rPr>
            <b/>
            <sz val="8"/>
            <color indexed="16"/>
            <rFont val="Tahoma"/>
            <family val="2"/>
          </rPr>
          <t xml:space="preserve">  </t>
        </r>
        <r>
          <rPr>
            <sz val="8"/>
            <color indexed="60"/>
            <rFont val="Tahoma"/>
            <family val="2"/>
          </rPr>
          <t>Elige de la lista
Cuanto mas satisfactorio, más puntuación 
Cuenta en rentabilidad</t>
        </r>
      </text>
    </comment>
    <comment ref="D25" authorId="0">
      <text>
        <r>
          <rPr>
            <b/>
            <sz val="9"/>
            <color indexed="16"/>
            <rFont val="Tahoma"/>
            <family val="2"/>
          </rPr>
          <t>EXISTENCIAS</t>
        </r>
        <r>
          <rPr>
            <b/>
            <sz val="9"/>
            <color indexed="60"/>
            <rFont val="Tahoma"/>
            <family val="2"/>
          </rPr>
          <t xml:space="preserve"> que deberás mantener siempre en almacén
para garantizar el suministro a tus clientes
</t>
        </r>
        <r>
          <rPr>
            <sz val="8"/>
            <color indexed="60"/>
            <rFont val="Tahoma"/>
            <family val="2"/>
          </rPr>
          <t xml:space="preserve">Se entiende que será el stock medio constante.
</t>
        </r>
        <r>
          <rPr>
            <b/>
            <sz val="9"/>
            <color indexed="81"/>
            <rFont val="Tahoma"/>
            <family val="2"/>
          </rPr>
          <t xml:space="preserve">PON EL NÚMERO DE DÍAS 
</t>
        </r>
        <r>
          <rPr>
            <sz val="8"/>
            <color indexed="81"/>
            <rFont val="Tahoma"/>
            <family val="2"/>
          </rPr>
          <t>(Stock para suministrar las ventas durante X días)</t>
        </r>
      </text>
    </comment>
    <comment ref="H25" authorId="0">
      <text>
        <r>
          <rPr>
            <b/>
            <sz val="9"/>
            <color indexed="16"/>
            <rFont val="Tahoma"/>
            <family val="2"/>
          </rPr>
          <t xml:space="preserve">Return on Assets </t>
        </r>
        <r>
          <rPr>
            <b/>
            <sz val="8"/>
            <color indexed="60"/>
            <rFont val="Tahoma"/>
            <family val="2"/>
          </rPr>
          <t xml:space="preserve">
Resultado/Activo total
</t>
        </r>
        <r>
          <rPr>
            <sz val="8"/>
            <color indexed="60"/>
            <rFont val="Tahoma"/>
            <family val="2"/>
          </rPr>
          <t>n/d = datos insuficientes</t>
        </r>
      </text>
    </comment>
    <comment ref="L25" authorId="0">
      <text>
        <r>
          <rPr>
            <b/>
            <sz val="9"/>
            <color indexed="16"/>
            <rFont val="Tahoma"/>
            <family val="2"/>
          </rPr>
          <t>Valora el ROA</t>
        </r>
        <r>
          <rPr>
            <b/>
            <sz val="8"/>
            <color indexed="16"/>
            <rFont val="Tahoma"/>
            <family val="2"/>
          </rPr>
          <t xml:space="preserve">  </t>
        </r>
        <r>
          <rPr>
            <sz val="8"/>
            <color indexed="60"/>
            <rFont val="Tahoma"/>
            <family val="2"/>
          </rPr>
          <t>Elige de la lista
Cuanto mas satisfactorio, más puntuación 
Cuenta en rentabilidad</t>
        </r>
      </text>
    </comment>
    <comment ref="D26" authorId="0">
      <text>
        <r>
          <rPr>
            <b/>
            <sz val="9"/>
            <color indexed="16"/>
            <rFont val="Tahoma"/>
            <family val="2"/>
          </rPr>
          <t xml:space="preserve">NÚMERO DE DÍAS COBRO </t>
        </r>
        <r>
          <rPr>
            <b/>
            <sz val="9"/>
            <color indexed="60"/>
            <rFont val="Tahoma"/>
            <family val="2"/>
          </rPr>
          <t xml:space="preserve">
Días que tardarás en cobrar las ventas
</t>
        </r>
        <r>
          <rPr>
            <sz val="8"/>
            <color indexed="60"/>
            <rFont val="Tahoma"/>
            <family val="2"/>
          </rPr>
          <t>Días de crédito a los clientes, promedio previsto total.</t>
        </r>
      </text>
    </comment>
    <comment ref="D27" authorId="0">
      <text>
        <r>
          <rPr>
            <b/>
            <sz val="9"/>
            <color indexed="16"/>
            <rFont val="Tahoma"/>
            <family val="2"/>
          </rPr>
          <t>NÚMERO DE DÍAS de PAGO a PROVEEDORES</t>
        </r>
        <r>
          <rPr>
            <b/>
            <sz val="9"/>
            <color indexed="60"/>
            <rFont val="Tahoma"/>
            <family val="2"/>
          </rPr>
          <t xml:space="preserve">
</t>
        </r>
        <r>
          <rPr>
            <sz val="8"/>
            <color indexed="60"/>
            <rFont val="Tahoma"/>
            <family val="2"/>
          </rPr>
          <t>Días de crédito promedio que obtendrás de tus proveedores 
de bienes y servicios.</t>
        </r>
      </text>
    </comment>
    <comment ref="H27" authorId="0">
      <text>
        <r>
          <rPr>
            <b/>
            <sz val="9"/>
            <color indexed="16"/>
            <rFont val="Tahoma"/>
            <family val="2"/>
          </rPr>
          <t xml:space="preserve">Ratio de Liquidez </t>
        </r>
        <r>
          <rPr>
            <b/>
            <sz val="8"/>
            <color indexed="60"/>
            <rFont val="Tahoma"/>
            <family val="2"/>
          </rPr>
          <t xml:space="preserve">
</t>
        </r>
        <r>
          <rPr>
            <sz val="8"/>
            <color indexed="60"/>
            <rFont val="Tahoma"/>
            <family val="2"/>
          </rPr>
          <t>Circulante (stock, cash y realizable) vs Deuda a corto plazo</t>
        </r>
        <r>
          <rPr>
            <b/>
            <sz val="8"/>
            <color indexed="60"/>
            <rFont val="Tahoma"/>
            <family val="2"/>
          </rPr>
          <t xml:space="preserve">
Circulante/Exigible a Corto Plazo.
Recomendable que el ratio sea superior a 1
</t>
        </r>
        <r>
          <rPr>
            <sz val="8"/>
            <color indexed="60"/>
            <rFont val="Tahoma"/>
            <family val="2"/>
          </rPr>
          <t>Exigible corto aquí proveedores</t>
        </r>
        <r>
          <rPr>
            <b/>
            <sz val="8"/>
            <color indexed="60"/>
            <rFont val="Tahoma"/>
            <family val="2"/>
          </rPr>
          <t xml:space="preserve">
</t>
        </r>
        <r>
          <rPr>
            <sz val="8"/>
            <color indexed="60"/>
            <rFont val="Tahoma"/>
            <family val="2"/>
          </rPr>
          <t>n/d = datos insuficientes</t>
        </r>
      </text>
    </comment>
    <comment ref="L27" authorId="0">
      <text>
        <r>
          <rPr>
            <b/>
            <sz val="9"/>
            <color indexed="16"/>
            <rFont val="Tahoma"/>
            <family val="2"/>
          </rPr>
          <t>Valora el ratio de LIQUIDEZ</t>
        </r>
        <r>
          <rPr>
            <sz val="8"/>
            <color indexed="60"/>
            <rFont val="Tahoma"/>
            <family val="2"/>
          </rPr>
          <t xml:space="preserve">
Cuanto mas satisfactorio, más puntuación 
Cuenta en LIQUIDEZ</t>
        </r>
      </text>
    </comment>
    <comment ref="H28" authorId="0">
      <text>
        <r>
          <rPr>
            <b/>
            <sz val="9"/>
            <color indexed="16"/>
            <rFont val="Tahoma"/>
            <family val="2"/>
          </rPr>
          <t xml:space="preserve">Acid Test </t>
        </r>
        <r>
          <rPr>
            <b/>
            <sz val="8"/>
            <color indexed="60"/>
            <rFont val="Tahoma"/>
            <family val="2"/>
          </rPr>
          <t xml:space="preserve">
</t>
        </r>
        <r>
          <rPr>
            <sz val="8"/>
            <color indexed="60"/>
            <rFont val="Tahoma"/>
            <family val="2"/>
          </rPr>
          <t>Cash más realizable vs. Deudas a corto plazo</t>
        </r>
        <r>
          <rPr>
            <b/>
            <sz val="8"/>
            <color indexed="60"/>
            <rFont val="Tahoma"/>
            <family val="2"/>
          </rPr>
          <t xml:space="preserve">
Disponible + Realizable/Exigible a Corto Plazo
En general recomendable que el ratio sea alrededor de 1 
</t>
        </r>
        <r>
          <rPr>
            <sz val="8"/>
            <color indexed="60"/>
            <rFont val="Tahoma"/>
            <family val="2"/>
          </rPr>
          <t>ECP aquí proveedores.
n/d = datos insuficientes</t>
        </r>
      </text>
    </comment>
    <comment ref="L28" authorId="0">
      <text>
        <r>
          <rPr>
            <b/>
            <sz val="9"/>
            <color indexed="16"/>
            <rFont val="Tahoma"/>
            <family val="2"/>
          </rPr>
          <t>Valora este 2º ratio de LIQUIDEZ</t>
        </r>
        <r>
          <rPr>
            <sz val="8"/>
            <color indexed="60"/>
            <rFont val="Tahoma"/>
            <family val="2"/>
          </rPr>
          <t xml:space="preserve">
Cuanto mas satisfactorio, más puntuación 
Cuenta en LIQUIDEZ</t>
        </r>
      </text>
    </comment>
    <comment ref="H29" authorId="0">
      <text>
        <r>
          <rPr>
            <b/>
            <sz val="9"/>
            <color indexed="16"/>
            <rFont val="Tahoma"/>
            <family val="2"/>
          </rPr>
          <t xml:space="preserve">Ratio de capitalización
</t>
        </r>
        <r>
          <rPr>
            <sz val="8"/>
            <color indexed="16"/>
            <rFont val="Tahoma"/>
            <family val="2"/>
          </rPr>
          <t>Evalúa la independencia financiera global
Cuidado, en muchos paises existe una obligación 
legal respecto a este ratio (mantener un ratio mínimo).</t>
        </r>
        <r>
          <rPr>
            <b/>
            <sz val="8"/>
            <color indexed="60"/>
            <rFont val="Tahoma"/>
            <family val="2"/>
          </rPr>
          <t xml:space="preserve">
Patrimonio neto / (Pat. Neto + pasivo)
</t>
        </r>
        <r>
          <rPr>
            <sz val="8"/>
            <color indexed="60"/>
            <rFont val="Tahoma"/>
            <family val="2"/>
          </rPr>
          <t>n/d = datos insuficientes</t>
        </r>
      </text>
    </comment>
    <comment ref="L29" authorId="0">
      <text>
        <r>
          <rPr>
            <b/>
            <sz val="9"/>
            <color indexed="16"/>
            <rFont val="Tahoma"/>
            <family val="2"/>
          </rPr>
          <t>Valora el % de capitalización</t>
        </r>
        <r>
          <rPr>
            <b/>
            <sz val="8"/>
            <color indexed="16"/>
            <rFont val="Tahoma"/>
            <family val="2"/>
          </rPr>
          <t xml:space="preserve">  </t>
        </r>
        <r>
          <rPr>
            <sz val="8"/>
            <color indexed="60"/>
            <rFont val="Tahoma"/>
            <family val="2"/>
          </rPr>
          <t>Elige de la lista
Cuanto mas satisfactorio, más puntuación 
Cuenta en sensibilidad</t>
        </r>
      </text>
    </comment>
    <comment ref="D30" authorId="0">
      <text>
        <r>
          <rPr>
            <b/>
            <sz val="9"/>
            <color indexed="16"/>
            <rFont val="Tahoma"/>
            <family val="2"/>
          </rPr>
          <t>IMPORTE TOTAL ANUAL DE VENTAS</t>
        </r>
        <r>
          <rPr>
            <b/>
            <sz val="8"/>
            <color indexed="60"/>
            <rFont val="Tahoma"/>
            <family val="2"/>
          </rPr>
          <t xml:space="preserve">
De acuerdo con tus previsiones y objetivos
</t>
        </r>
        <r>
          <rPr>
            <b/>
            <sz val="9"/>
            <color indexed="81"/>
            <rFont val="Tahoma"/>
            <family val="2"/>
          </rPr>
          <t>Observa y ten en cuenta las ventas mínimas
calculadas por la hoja (abajo)</t>
        </r>
        <r>
          <rPr>
            <sz val="9"/>
            <color indexed="81"/>
            <rFont val="Tahoma"/>
            <family val="2"/>
          </rPr>
          <t>.</t>
        </r>
      </text>
    </comment>
    <comment ref="H30" authorId="0">
      <text>
        <r>
          <rPr>
            <b/>
            <sz val="9"/>
            <color indexed="16"/>
            <rFont val="Tahoma"/>
            <family val="2"/>
          </rPr>
          <t>Ratio de Solvencia</t>
        </r>
        <r>
          <rPr>
            <b/>
            <sz val="9"/>
            <color indexed="60"/>
            <rFont val="Tahoma"/>
            <family val="2"/>
          </rPr>
          <t xml:space="preserve"> </t>
        </r>
        <r>
          <rPr>
            <sz val="8"/>
            <color indexed="60"/>
            <rFont val="Tahoma"/>
            <family val="2"/>
          </rPr>
          <t>(Activo total vs. Total deuda)</t>
        </r>
        <r>
          <rPr>
            <b/>
            <sz val="8"/>
            <color indexed="60"/>
            <rFont val="Tahoma"/>
            <family val="2"/>
          </rPr>
          <t xml:space="preserve">
Activo Total/Pasivo Total
Siempre mayor que 1</t>
        </r>
        <r>
          <rPr>
            <sz val="8"/>
            <color indexed="60"/>
            <rFont val="Tahoma"/>
            <family val="2"/>
          </rPr>
          <t xml:space="preserve"> deseable 1,5 o algo más.</t>
        </r>
        <r>
          <rPr>
            <b/>
            <sz val="8"/>
            <color indexed="60"/>
            <rFont val="Tahoma"/>
            <family val="2"/>
          </rPr>
          <t xml:space="preserve">
</t>
        </r>
        <r>
          <rPr>
            <sz val="8"/>
            <color indexed="60"/>
            <rFont val="Tahoma"/>
            <family val="2"/>
          </rPr>
          <t>n/d = datos insuficientes</t>
        </r>
      </text>
    </comment>
    <comment ref="L30" authorId="0">
      <text>
        <r>
          <rPr>
            <b/>
            <sz val="9"/>
            <color indexed="16"/>
            <rFont val="Tahoma"/>
            <family val="2"/>
          </rPr>
          <t>Valora el ratio de solvencia</t>
        </r>
        <r>
          <rPr>
            <b/>
            <sz val="8"/>
            <color indexed="16"/>
            <rFont val="Tahoma"/>
            <family val="2"/>
          </rPr>
          <t xml:space="preserve">  </t>
        </r>
        <r>
          <rPr>
            <sz val="8"/>
            <color indexed="60"/>
            <rFont val="Tahoma"/>
            <family val="2"/>
          </rPr>
          <t>Elige de la lista
Cuanto mas elevado, más puntuación 
Cuenta en sensibilidad</t>
        </r>
      </text>
    </comment>
    <comment ref="D31" authorId="0">
      <text>
        <r>
          <rPr>
            <b/>
            <sz val="9"/>
            <color indexed="81"/>
            <rFont val="Tahoma"/>
            <family val="2"/>
          </rPr>
          <t>Ventas mínimas para que, con los actuales gastos,
obtengas el % de beneficio deseable</t>
        </r>
      </text>
    </comment>
    <comment ref="H31" authorId="0">
      <text>
        <r>
          <rPr>
            <b/>
            <sz val="9"/>
            <color indexed="16"/>
            <rFont val="Tahoma"/>
            <family val="2"/>
          </rPr>
          <t>Ratio de Endeudamiento</t>
        </r>
        <r>
          <rPr>
            <b/>
            <sz val="8"/>
            <color indexed="60"/>
            <rFont val="Tahoma"/>
            <family val="2"/>
          </rPr>
          <t xml:space="preserve">
Pasivo/Patrimonio Neto
Deseable: no mayor que 1
</t>
        </r>
        <r>
          <rPr>
            <sz val="8"/>
            <color indexed="60"/>
            <rFont val="Tahoma"/>
            <family val="2"/>
          </rPr>
          <t>n/d = datos insuficientes</t>
        </r>
      </text>
    </comment>
    <comment ref="L31" authorId="0">
      <text>
        <r>
          <rPr>
            <b/>
            <sz val="9"/>
            <color indexed="16"/>
            <rFont val="Tahoma"/>
            <family val="2"/>
          </rPr>
          <t>Valora el ratio de endeudamiento</t>
        </r>
        <r>
          <rPr>
            <b/>
            <sz val="8"/>
            <color indexed="16"/>
            <rFont val="Tahoma"/>
            <family val="2"/>
          </rPr>
          <t xml:space="preserve">  </t>
        </r>
        <r>
          <rPr>
            <sz val="8"/>
            <color indexed="60"/>
            <rFont val="Tahoma"/>
            <family val="2"/>
          </rPr>
          <t>Elige de la lista
Cuanto mas bajo, más puntuación 
Cuenta en sensibilidad</t>
        </r>
      </text>
    </comment>
    <comment ref="H32" authorId="0">
      <text>
        <r>
          <rPr>
            <b/>
            <sz val="9"/>
            <color indexed="16"/>
            <rFont val="Tahoma"/>
            <family val="2"/>
          </rPr>
          <t>Ratio de rotación de existencias</t>
        </r>
        <r>
          <rPr>
            <b/>
            <sz val="8"/>
            <color indexed="60"/>
            <rFont val="Tahoma"/>
            <family val="2"/>
          </rPr>
          <t xml:space="preserve">
</t>
        </r>
        <r>
          <rPr>
            <sz val="8"/>
            <color indexed="60"/>
            <rFont val="Tahoma"/>
            <family val="2"/>
          </rPr>
          <t>Nº de veces al año que rota el stock</t>
        </r>
        <r>
          <rPr>
            <b/>
            <sz val="8"/>
            <color indexed="60"/>
            <rFont val="Tahoma"/>
            <family val="2"/>
          </rPr>
          <t xml:space="preserve"> 
Coste Material Vendido/Existencias
Cuanto más alto mejor (si es realista)
</t>
        </r>
        <r>
          <rPr>
            <sz val="8"/>
            <color indexed="60"/>
            <rFont val="Tahoma"/>
            <family val="2"/>
          </rPr>
          <t>n/d = datos insuficientes</t>
        </r>
      </text>
    </comment>
    <comment ref="L32" authorId="0">
      <text>
        <r>
          <rPr>
            <b/>
            <sz val="9"/>
            <color indexed="16"/>
            <rFont val="Tahoma"/>
            <family val="2"/>
          </rPr>
          <t>Valora el ratio de rotación de stocks</t>
        </r>
        <r>
          <rPr>
            <b/>
            <sz val="8"/>
            <color indexed="16"/>
            <rFont val="Tahoma"/>
            <family val="2"/>
          </rPr>
          <t xml:space="preserve">  </t>
        </r>
        <r>
          <rPr>
            <sz val="8"/>
            <color indexed="60"/>
            <rFont val="Tahoma"/>
            <family val="2"/>
          </rPr>
          <t>Elige de la lista
Cuanto mas alto, más puntuación 
Cuenta en sensibilidad</t>
        </r>
      </text>
    </comment>
    <comment ref="D169" authorId="0">
      <text>
        <r>
          <rPr>
            <b/>
            <sz val="9"/>
            <color indexed="16"/>
            <rFont val="Tahoma"/>
            <family val="2"/>
          </rPr>
          <t>INVERSIONES EN ACTIVO INMOVILIZADO</t>
        </r>
        <r>
          <rPr>
            <b/>
            <sz val="8"/>
            <color indexed="60"/>
            <rFont val="Tahoma"/>
            <family val="2"/>
          </rPr>
          <t xml:space="preserve">
</t>
        </r>
        <r>
          <rPr>
            <sz val="8"/>
            <color indexed="60"/>
            <rFont val="Tahoma"/>
            <family val="2"/>
          </rPr>
          <t>pueden ser activos:</t>
        </r>
        <r>
          <rPr>
            <b/>
            <sz val="8"/>
            <color indexed="60"/>
            <rFont val="Tahoma"/>
            <family val="2"/>
          </rPr>
          <t xml:space="preserve">
- MATERIALES: </t>
        </r>
        <r>
          <rPr>
            <sz val="8"/>
            <color indexed="60"/>
            <rFont val="Tahoma"/>
            <family val="2"/>
          </rPr>
          <t xml:space="preserve">Terrenos, locales, maquinaria, etc.
</t>
        </r>
        <r>
          <rPr>
            <b/>
            <sz val="8"/>
            <color indexed="60"/>
            <rFont val="Tahoma"/>
            <family val="2"/>
          </rPr>
          <t xml:space="preserve">- INMATERIALES: </t>
        </r>
        <r>
          <rPr>
            <sz val="8"/>
            <color indexed="60"/>
            <rFont val="Tahoma"/>
            <family val="2"/>
          </rPr>
          <t>Software, licencias, etc.</t>
        </r>
        <r>
          <rPr>
            <b/>
            <sz val="8"/>
            <color indexed="60"/>
            <rFont val="Tahoma"/>
            <family val="2"/>
          </rPr>
          <t xml:space="preserve">
</t>
        </r>
        <r>
          <rPr>
            <sz val="8"/>
            <color indexed="60"/>
            <rFont val="Tahoma"/>
            <family val="2"/>
          </rPr>
          <t xml:space="preserve">Si tienes gastos amortizables súmalos también.
</t>
        </r>
        <r>
          <rPr>
            <b/>
            <sz val="9"/>
            <color indexed="81"/>
            <rFont val="Tahoma"/>
            <family val="2"/>
          </rPr>
          <t>Pon el importe total.</t>
        </r>
        <r>
          <rPr>
            <sz val="8"/>
            <color indexed="60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Si deseas detallar las inversiones, haz clic en el link</t>
        </r>
      </text>
    </comment>
    <comment ref="D170" authorId="0">
      <text>
        <r>
          <rPr>
            <b/>
            <sz val="9"/>
            <color indexed="16"/>
            <rFont val="Tahoma"/>
            <family val="2"/>
          </rPr>
          <t>INVERSIONES EN ACTIVO INMOVILIZADO</t>
        </r>
        <r>
          <rPr>
            <b/>
            <sz val="8"/>
            <color indexed="60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 xml:space="preserve">Pon el importe total, </t>
        </r>
        <r>
          <rPr>
            <sz val="8"/>
            <color indexed="16"/>
            <rFont val="Tahoma"/>
            <family val="2"/>
          </rPr>
          <t>pueden ser activos:</t>
        </r>
        <r>
          <rPr>
            <b/>
            <sz val="8"/>
            <color indexed="16"/>
            <rFont val="Tahoma"/>
            <family val="2"/>
          </rPr>
          <t xml:space="preserve">
- MATERIALES: </t>
        </r>
        <r>
          <rPr>
            <sz val="8"/>
            <color indexed="16"/>
            <rFont val="Tahoma"/>
            <family val="2"/>
          </rPr>
          <t xml:space="preserve">Terrenos, locales, maquinaria, etc.
</t>
        </r>
        <r>
          <rPr>
            <b/>
            <sz val="8"/>
            <color indexed="16"/>
            <rFont val="Tahoma"/>
            <family val="2"/>
          </rPr>
          <t xml:space="preserve">- INMATERIALES: </t>
        </r>
        <r>
          <rPr>
            <sz val="8"/>
            <color indexed="16"/>
            <rFont val="Tahoma"/>
            <family val="2"/>
          </rPr>
          <t>Software, licencias, etc.</t>
        </r>
        <r>
          <rPr>
            <b/>
            <sz val="8"/>
            <color indexed="16"/>
            <rFont val="Tahoma"/>
            <family val="2"/>
          </rPr>
          <t xml:space="preserve">
</t>
        </r>
        <r>
          <rPr>
            <sz val="8"/>
            <color indexed="16"/>
            <rFont val="Tahoma"/>
            <family val="2"/>
          </rPr>
          <t>Si tienes gastos amortizables súmalos también.</t>
        </r>
        <r>
          <rPr>
            <sz val="8"/>
            <color indexed="60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Si deseas detallar las inversiones, haz clic en el link</t>
        </r>
      </text>
    </comment>
    <comment ref="D171" authorId="0">
      <text>
        <r>
          <rPr>
            <b/>
            <sz val="10"/>
            <color indexed="16"/>
            <rFont val="Tahoma"/>
            <family val="2"/>
          </rPr>
          <t>Existencias iniciales:</t>
        </r>
        <r>
          <rPr>
            <b/>
            <sz val="9"/>
            <color indexed="60"/>
            <rFont val="Tahoma"/>
            <family val="2"/>
          </rPr>
          <t xml:space="preserve">
</t>
        </r>
        <r>
          <rPr>
            <sz val="9"/>
            <color indexed="60"/>
            <rFont val="Tahoma"/>
            <family val="2"/>
          </rPr>
          <t xml:space="preserve">Stock inicial de mercancías o materias primas 
necesarias para comenzar.
</t>
        </r>
        <r>
          <rPr>
            <sz val="8"/>
            <color indexed="60"/>
            <rFont val="Tahoma"/>
            <family val="2"/>
          </rPr>
          <t>Se entiende que lo necesitarás en el momento del inicio</t>
        </r>
      </text>
    </comment>
    <comment ref="D172" authorId="0">
      <text>
        <r>
          <rPr>
            <b/>
            <sz val="10"/>
            <color indexed="16"/>
            <rFont val="Tahoma"/>
            <family val="2"/>
          </rPr>
          <t>Provisión de fondos iniciales:</t>
        </r>
        <r>
          <rPr>
            <b/>
            <sz val="9"/>
            <color indexed="60"/>
            <rFont val="Tahoma"/>
            <family val="2"/>
          </rPr>
          <t xml:space="preserve">
</t>
        </r>
        <r>
          <rPr>
            <sz val="9"/>
            <color indexed="60"/>
            <rFont val="Tahoma"/>
            <family val="2"/>
          </rPr>
          <t xml:space="preserve">Estimación de dinero líquido necesario para sustentar 
el negocio hasta que las ventas cubran los gastos.
</t>
        </r>
        <r>
          <rPr>
            <sz val="8"/>
            <color indexed="60"/>
            <rFont val="Tahoma"/>
            <family val="2"/>
          </rPr>
          <t xml:space="preserve">Se entiende que lo necesitarás en el momento del inicio.
</t>
        </r>
        <r>
          <rPr>
            <b/>
            <sz val="8"/>
            <color indexed="81"/>
            <rFont val="Tahoma"/>
            <family val="2"/>
          </rPr>
          <t>Si deseas detallar las inversiones, haz clic en el link</t>
        </r>
      </text>
    </comment>
    <comment ref="D174" authorId="0">
      <text>
        <r>
          <rPr>
            <b/>
            <sz val="9"/>
            <color indexed="16"/>
            <rFont val="Tahoma"/>
            <family val="2"/>
          </rPr>
          <t>FINANCIACIÓN DE LAS INVERSIONES</t>
        </r>
        <r>
          <rPr>
            <b/>
            <sz val="8"/>
            <color indexed="60"/>
            <rFont val="Tahoma"/>
            <family val="2"/>
          </rPr>
          <t xml:space="preserve">
¿Quien y cómo ? </t>
        </r>
        <r>
          <rPr>
            <sz val="8"/>
            <color indexed="60"/>
            <rFont val="Tahoma"/>
            <family val="2"/>
          </rPr>
          <t>Puede ser:</t>
        </r>
        <r>
          <rPr>
            <b/>
            <sz val="8"/>
            <color indexed="60"/>
            <rFont val="Tahoma"/>
            <family val="2"/>
          </rPr>
          <t xml:space="preserve">
- Fondos propios: </t>
        </r>
        <r>
          <rPr>
            <sz val="8"/>
            <color indexed="60"/>
            <rFont val="Tahoma"/>
            <family val="2"/>
          </rPr>
          <t xml:space="preserve">Capitales aportados por los socios
  y subvenciones a fondo perdido.
</t>
        </r>
        <r>
          <rPr>
            <b/>
            <sz val="8"/>
            <color indexed="60"/>
            <rFont val="Tahoma"/>
            <family val="2"/>
          </rPr>
          <t>- Préstamos de terceros</t>
        </r>
        <r>
          <rPr>
            <sz val="8"/>
            <color indexed="60"/>
            <rFont val="Tahoma"/>
            <family val="2"/>
          </rPr>
          <t xml:space="preserve">.
- </t>
        </r>
        <r>
          <rPr>
            <b/>
            <sz val="8"/>
            <color indexed="60"/>
            <rFont val="Tahoma"/>
            <family val="2"/>
          </rPr>
          <t xml:space="preserve">% de interés anual </t>
        </r>
        <r>
          <rPr>
            <sz val="8"/>
            <color indexed="60"/>
            <rFont val="Tahoma"/>
            <family val="2"/>
          </rPr>
          <t>de dichos préstamos</t>
        </r>
      </text>
    </comment>
    <comment ref="D175" authorId="0">
      <text>
        <r>
          <rPr>
            <b/>
            <sz val="10"/>
            <color indexed="16"/>
            <rFont val="Tahoma"/>
            <family val="2"/>
          </rPr>
          <t xml:space="preserve"> Importe total de fondos propios: </t>
        </r>
        <r>
          <rPr>
            <b/>
            <sz val="8"/>
            <color indexed="60"/>
            <rFont val="Tahoma"/>
            <family val="2"/>
          </rPr>
          <t xml:space="preserve">
 </t>
        </r>
        <r>
          <rPr>
            <sz val="8"/>
            <color indexed="60"/>
            <rFont val="Tahoma"/>
            <family val="2"/>
          </rPr>
          <t xml:space="preserve">Capitales aportados por los socios y subvenciones a fondo perdido.
 </t>
        </r>
        <r>
          <rPr>
            <b/>
            <sz val="9"/>
            <color indexed="81"/>
            <rFont val="Tahoma"/>
            <family val="2"/>
          </rPr>
          <t xml:space="preserve">Pon aquí el importe total aportado por los socios
 </t>
        </r>
        <r>
          <rPr>
            <sz val="9"/>
            <color indexed="81"/>
            <rFont val="Tahoma"/>
            <family val="2"/>
          </rPr>
          <t xml:space="preserve">y las subvenciones a fondo perdido (si las hay)
 </t>
        </r>
        <r>
          <rPr>
            <b/>
            <sz val="9"/>
            <color indexed="81"/>
            <rFont val="Tahoma"/>
            <family val="2"/>
          </rPr>
          <t>Ten en cuenta:</t>
        </r>
        <r>
          <rPr>
            <sz val="9"/>
            <color indexed="81"/>
            <rFont val="Tahoma"/>
            <family val="2"/>
          </rPr>
          <t xml:space="preserve"> Si el importe que pongas aquí cubre o 
supera el total de inversiones (ver arriba), NO se preveerá 
ningún préstamo.</t>
        </r>
      </text>
    </comment>
    <comment ref="D176" authorId="0">
      <text>
        <r>
          <rPr>
            <b/>
            <sz val="8"/>
            <color indexed="60"/>
            <rFont val="Tahoma"/>
            <family val="2"/>
          </rPr>
          <t xml:space="preserve"> </t>
        </r>
        <r>
          <rPr>
            <b/>
            <sz val="9"/>
            <color indexed="16"/>
            <rFont val="Tahoma"/>
            <family val="2"/>
          </rPr>
          <t xml:space="preserve">Importe total financiado mediante préstamos de terceros </t>
        </r>
        <r>
          <rPr>
            <b/>
            <sz val="8"/>
            <color indexed="60"/>
            <rFont val="Tahoma"/>
            <family val="2"/>
          </rPr>
          <t xml:space="preserve">
 </t>
        </r>
        <r>
          <rPr>
            <sz val="8"/>
            <color indexed="60"/>
            <rFont val="Tahoma"/>
            <family val="2"/>
          </rPr>
          <t>Parte del total inversiones que no cubre lo aportado por los socios</t>
        </r>
      </text>
    </comment>
    <comment ref="D177" authorId="0">
      <text>
        <r>
          <rPr>
            <b/>
            <sz val="8"/>
            <color indexed="60"/>
            <rFont val="Tahoma"/>
            <family val="2"/>
          </rPr>
          <t xml:space="preserve"> </t>
        </r>
        <r>
          <rPr>
            <b/>
            <sz val="9"/>
            <color indexed="16"/>
            <rFont val="Tahoma"/>
            <family val="2"/>
          </rPr>
          <t xml:space="preserve">Pon el % de interés anual que se aplicará </t>
        </r>
        <r>
          <rPr>
            <b/>
            <sz val="8"/>
            <color indexed="60"/>
            <rFont val="Tahoma"/>
            <family val="2"/>
          </rPr>
          <t xml:space="preserve">
 </t>
        </r>
        <r>
          <rPr>
            <sz val="8"/>
            <color indexed="60"/>
            <rFont val="Tahoma"/>
            <family val="2"/>
          </rPr>
          <t>Pon el % que crees se acercará más a la realidad de 
coste financiero</t>
        </r>
      </text>
    </comment>
    <comment ref="D179" authorId="0">
      <text>
        <r>
          <rPr>
            <b/>
            <sz val="9"/>
            <color indexed="16"/>
            <rFont val="Tahoma"/>
            <family val="2"/>
          </rPr>
          <t>GASTOS OPERATIVOS MENSUALES</t>
        </r>
        <r>
          <rPr>
            <sz val="8"/>
            <color indexed="60"/>
            <rFont val="Tahoma"/>
            <family val="2"/>
          </rPr>
          <t xml:space="preserve">
Gastos previstos de la actividad ordinaria.</t>
        </r>
      </text>
    </comment>
    <comment ref="D180" authorId="0">
      <text>
        <r>
          <rPr>
            <b/>
            <sz val="9"/>
            <color indexed="16"/>
            <rFont val="Tahoma"/>
            <family val="2"/>
          </rPr>
          <t>COSTE MENSUAL DE PERSONAL</t>
        </r>
        <r>
          <rPr>
            <b/>
            <sz val="8"/>
            <color indexed="60"/>
            <rFont val="Tahoma"/>
            <family val="2"/>
          </rPr>
          <t xml:space="preserve">
Pon el importe TOTAL MENSUAL </t>
        </r>
        <r>
          <rPr>
            <sz val="8"/>
            <color indexed="60"/>
            <rFont val="Tahoma"/>
            <family val="2"/>
          </rPr>
          <t xml:space="preserve">de gastos 
de personal, debe incluir (si corresponde):
- Salarios, comisiones y primas en bruto, promedio mensual.
- Costes adicionales para la empresa (Seguros sociales y otros).
</t>
        </r>
        <r>
          <rPr>
            <b/>
            <sz val="8"/>
            <color indexed="81"/>
            <rFont val="Tahoma"/>
            <family val="2"/>
          </rPr>
          <t>Si deseas detallar estos gastos, haz clic en el link</t>
        </r>
      </text>
    </comment>
    <comment ref="D181" authorId="0">
      <text>
        <r>
          <rPr>
            <b/>
            <sz val="9"/>
            <color indexed="16"/>
            <rFont val="Tahoma"/>
            <family val="2"/>
          </rPr>
          <t xml:space="preserve">% COSTE del MATERIAL (o producto) vs. VENTAS
</t>
        </r>
        <r>
          <rPr>
            <sz val="9"/>
            <color indexed="16"/>
            <rFont val="Tahoma"/>
            <family val="2"/>
          </rPr>
          <t>% que representa el producto (o material) en cada venta.
En inglés:"cost of goods". Algunos autores:"coste de ventas".</t>
        </r>
        <r>
          <rPr>
            <sz val="8"/>
            <color indexed="60"/>
            <rFont val="Tahoma"/>
            <family val="2"/>
          </rPr>
          <t xml:space="preserve">
Por ejemplo: si una venta es 100 y el coste de producto de dicha venta
es 17,5, el coste del material será del 17,5%.
</t>
        </r>
        <r>
          <rPr>
            <b/>
            <sz val="8"/>
            <color indexed="60"/>
            <rFont val="Tahoma"/>
            <family val="2"/>
          </rPr>
          <t>EMPRESAS DE SERVICIOS COSTE 0 (CERO)</t>
        </r>
      </text>
    </comment>
    <comment ref="D182" authorId="0">
      <text>
        <r>
          <rPr>
            <b/>
            <sz val="10"/>
            <color indexed="16"/>
            <rFont val="Tahoma"/>
            <family val="2"/>
          </rPr>
          <t>Otros gastos fijos MENSUALES:</t>
        </r>
        <r>
          <rPr>
            <b/>
            <sz val="9"/>
            <color indexed="60"/>
            <rFont val="Tahoma"/>
            <family val="2"/>
          </rPr>
          <t xml:space="preserve">
Previsión de importe mensual total de gastos fijos
</t>
        </r>
        <r>
          <rPr>
            <sz val="8"/>
            <color indexed="60"/>
            <rFont val="Tahoma"/>
            <family val="2"/>
          </rPr>
          <t xml:space="preserve">Gastos fijos son aquellos que se producen independientemente
de las ventas. Pon el importe total mensual.
</t>
        </r>
        <r>
          <rPr>
            <b/>
            <sz val="9"/>
            <color indexed="81"/>
            <rFont val="Tahoma"/>
            <family val="2"/>
          </rPr>
          <t>Si quieres detallar estos gastos, haz clic en el link</t>
        </r>
      </text>
    </comment>
    <comment ref="D183" authorId="0">
      <text>
        <r>
          <rPr>
            <b/>
            <sz val="9"/>
            <color indexed="16"/>
            <rFont val="Tahoma"/>
            <family val="2"/>
          </rPr>
          <t xml:space="preserve">Otros gastos variables expresados en % sobre las ventas
</t>
        </r>
        <r>
          <rPr>
            <sz val="9"/>
            <color indexed="16"/>
            <rFont val="Tahoma"/>
            <family val="2"/>
          </rPr>
          <t>Pon el % de este tipo de gastos</t>
        </r>
        <r>
          <rPr>
            <b/>
            <sz val="9"/>
            <color indexed="16"/>
            <rFont val="Tahoma"/>
            <family val="2"/>
          </rPr>
          <t xml:space="preserve">
</t>
        </r>
        <r>
          <rPr>
            <sz val="8"/>
            <color indexed="60"/>
            <rFont val="Tahoma"/>
            <family val="2"/>
          </rPr>
          <t>Por ejemplo: royalties, comisionistas libres, etc.</t>
        </r>
      </text>
    </comment>
    <comment ref="D186" authorId="0">
      <text>
        <r>
          <rPr>
            <b/>
            <sz val="9"/>
            <color indexed="16"/>
            <rFont val="Tahoma"/>
            <family val="2"/>
          </rPr>
          <t>% de BENEFICIO DESEABLE respecto a VENTAS</t>
        </r>
        <r>
          <rPr>
            <sz val="9"/>
            <color indexed="16"/>
            <rFont val="Tahoma"/>
            <family val="2"/>
          </rPr>
          <t xml:space="preserve">
% que deseas obtener respecto al total de ventas</t>
        </r>
      </text>
    </comment>
    <comment ref="D187" authorId="0">
      <text>
        <r>
          <rPr>
            <b/>
            <sz val="9"/>
            <color indexed="16"/>
            <rFont val="Tahoma"/>
            <family val="2"/>
          </rPr>
          <t>EXISTENCIAS</t>
        </r>
        <r>
          <rPr>
            <b/>
            <sz val="9"/>
            <color indexed="60"/>
            <rFont val="Tahoma"/>
            <family val="2"/>
          </rPr>
          <t xml:space="preserve"> que deberás mantener siempre en almacén
para garantizar el suministro a tus clientes
</t>
        </r>
        <r>
          <rPr>
            <sz val="8"/>
            <color indexed="60"/>
            <rFont val="Tahoma"/>
            <family val="2"/>
          </rPr>
          <t xml:space="preserve">Se entiende que será el stock medio constante.
</t>
        </r>
        <r>
          <rPr>
            <b/>
            <sz val="9"/>
            <color indexed="81"/>
            <rFont val="Tahoma"/>
            <family val="2"/>
          </rPr>
          <t xml:space="preserve">PON EL NÚMERO DE DÍAS 
</t>
        </r>
        <r>
          <rPr>
            <sz val="8"/>
            <color indexed="81"/>
            <rFont val="Tahoma"/>
            <family val="2"/>
          </rPr>
          <t>(Stock para suministrar las ventas durante X días)</t>
        </r>
      </text>
    </comment>
    <comment ref="D188" authorId="0">
      <text>
        <r>
          <rPr>
            <b/>
            <sz val="9"/>
            <color indexed="16"/>
            <rFont val="Tahoma"/>
            <family val="2"/>
          </rPr>
          <t xml:space="preserve">NÚMERO DE DÍAS COBRO </t>
        </r>
        <r>
          <rPr>
            <b/>
            <sz val="9"/>
            <color indexed="60"/>
            <rFont val="Tahoma"/>
            <family val="2"/>
          </rPr>
          <t xml:space="preserve">
Días que tardarás en cobrar las ventas
</t>
        </r>
        <r>
          <rPr>
            <sz val="8"/>
            <color indexed="60"/>
            <rFont val="Tahoma"/>
            <family val="2"/>
          </rPr>
          <t>Días de crédito a los clientes, promedio previsto total.</t>
        </r>
      </text>
    </comment>
    <comment ref="D189" authorId="0">
      <text>
        <r>
          <rPr>
            <b/>
            <sz val="9"/>
            <color indexed="16"/>
            <rFont val="Tahoma"/>
            <family val="2"/>
          </rPr>
          <t>NÚMERO DE DÍAS de PAGO a PROVEEDORES</t>
        </r>
        <r>
          <rPr>
            <b/>
            <sz val="9"/>
            <color indexed="60"/>
            <rFont val="Tahoma"/>
            <family val="2"/>
          </rPr>
          <t xml:space="preserve">
</t>
        </r>
        <r>
          <rPr>
            <sz val="8"/>
            <color indexed="60"/>
            <rFont val="Tahoma"/>
            <family val="2"/>
          </rPr>
          <t>Días de crédito promedio que obtendrás de tus proveedores 
de bienes y servicios.</t>
        </r>
      </text>
    </comment>
    <comment ref="D192" authorId="0">
      <text>
        <r>
          <rPr>
            <b/>
            <sz val="9"/>
            <color indexed="16"/>
            <rFont val="Tahoma"/>
            <family val="2"/>
          </rPr>
          <t>IMPORTE TOTAL ANUAL DE VENTAS</t>
        </r>
        <r>
          <rPr>
            <b/>
            <sz val="8"/>
            <color indexed="60"/>
            <rFont val="Tahoma"/>
            <family val="2"/>
          </rPr>
          <t xml:space="preserve">
De acuerdo con tus previsiones y objetivos
</t>
        </r>
        <r>
          <rPr>
            <b/>
            <sz val="9"/>
            <color indexed="81"/>
            <rFont val="Tahoma"/>
            <family val="2"/>
          </rPr>
          <t>Observa y ten en cuenta las ventas mínimas
calculadas por la hoja (abajo)</t>
        </r>
        <r>
          <rPr>
            <sz val="9"/>
            <color indexed="81"/>
            <rFont val="Tahoma"/>
            <family val="2"/>
          </rPr>
          <t>.</t>
        </r>
      </text>
    </comment>
    <comment ref="D193" authorId="0">
      <text>
        <r>
          <rPr>
            <b/>
            <sz val="9"/>
            <color indexed="81"/>
            <rFont val="Tahoma"/>
            <family val="2"/>
          </rPr>
          <t>Ventas mínimas para que, con los actuales gastos,
obtengas el % de beneficio deseable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4" authorId="0">
      <text>
        <r>
          <rPr>
            <b/>
            <sz val="10"/>
            <color indexed="60"/>
            <rFont val="Tahoma"/>
            <family val="2"/>
          </rPr>
          <t xml:space="preserve">INVERSIONES EN ACTIVOS MATERIALES
</t>
        </r>
        <r>
          <rPr>
            <sz val="10"/>
            <color indexed="60"/>
            <rFont val="Tahoma"/>
            <family val="2"/>
          </rPr>
          <t>Terrenos, locales, maquinaria, etc.</t>
        </r>
        <r>
          <rPr>
            <b/>
            <sz val="10"/>
            <color indexed="60"/>
            <rFont val="Tahoma"/>
            <family val="2"/>
          </rPr>
          <t xml:space="preserve">
PON LA DENOMINACIÓN del activo </t>
        </r>
        <r>
          <rPr>
            <sz val="10"/>
            <color indexed="60"/>
            <rFont val="Tahoma"/>
            <family val="2"/>
          </rPr>
          <t xml:space="preserve">
</t>
        </r>
        <r>
          <rPr>
            <b/>
            <sz val="10"/>
            <color indexed="60"/>
            <rFont val="Tahoma"/>
            <family val="2"/>
          </rPr>
          <t>y lo que, crees, costará.</t>
        </r>
      </text>
    </comment>
    <comment ref="E4" authorId="0">
      <text>
        <r>
          <rPr>
            <b/>
            <sz val="8"/>
            <color indexed="60"/>
            <rFont val="Tahoma"/>
            <family val="2"/>
          </rPr>
          <t xml:space="preserve">Valor sin IVA de los activos </t>
        </r>
        <r>
          <rPr>
            <sz val="8"/>
            <color indexed="60"/>
            <rFont val="Tahoma"/>
            <family val="2"/>
          </rPr>
          <t xml:space="preserve">
Pon importe</t>
        </r>
      </text>
    </comment>
    <comment ref="D31" authorId="0">
      <text>
        <r>
          <rPr>
            <b/>
            <sz val="8"/>
            <color indexed="60"/>
            <rFont val="Tahoma"/>
            <family val="2"/>
          </rPr>
          <t xml:space="preserve">INVERSIONES EN ACTIVOS INTANGIBLES
QUE SEAN </t>
        </r>
        <r>
          <rPr>
            <b/>
            <u/>
            <sz val="8"/>
            <color indexed="60"/>
            <rFont val="Tahoma"/>
            <family val="2"/>
          </rPr>
          <t>AMORTIZABLES</t>
        </r>
        <r>
          <rPr>
            <b/>
            <sz val="8"/>
            <color indexed="60"/>
            <rFont val="Tahoma"/>
            <family val="2"/>
          </rPr>
          <t xml:space="preserve"> 
(NO DEDUCIBLES COMO GASTO)
</t>
        </r>
        <r>
          <rPr>
            <sz val="8"/>
            <color indexed="60"/>
            <rFont val="Tahoma"/>
            <family val="2"/>
          </rPr>
          <t>Derechos, licencias, patentes, etc.</t>
        </r>
        <r>
          <rPr>
            <b/>
            <sz val="8"/>
            <color indexed="60"/>
            <rFont val="Tahoma"/>
            <family val="2"/>
          </rPr>
          <t xml:space="preserve">
PON LA DENOMINACIÓN del activo </t>
        </r>
        <r>
          <rPr>
            <sz val="8"/>
            <color indexed="60"/>
            <rFont val="Tahoma"/>
            <family val="2"/>
          </rPr>
          <t xml:space="preserve">
y-o la descripción</t>
        </r>
      </text>
    </comment>
    <comment ref="E31" authorId="0">
      <text>
        <r>
          <rPr>
            <b/>
            <sz val="8"/>
            <color indexed="60"/>
            <rFont val="Tahoma"/>
            <family val="2"/>
          </rPr>
          <t xml:space="preserve">Valor sin IVA de los activos </t>
        </r>
        <r>
          <rPr>
            <sz val="8"/>
            <color indexed="60"/>
            <rFont val="Tahoma"/>
            <family val="2"/>
          </rPr>
          <t xml:space="preserve">
Pon importe</t>
        </r>
      </text>
    </comment>
    <comment ref="D60" authorId="0">
      <text>
        <r>
          <rPr>
            <b/>
            <sz val="9"/>
            <color indexed="60"/>
            <rFont val="Tahoma"/>
            <family val="2"/>
          </rPr>
          <t xml:space="preserve">PROVISIÓN DE FONDOS para cubrir los
gastos de nuevo establecimiento
</t>
        </r>
        <r>
          <rPr>
            <sz val="9"/>
            <color indexed="60"/>
            <rFont val="Tahoma"/>
            <family val="2"/>
          </rPr>
          <t xml:space="preserve">Gastos no amortizables necesarios para la puesta en 
marcha del negocio: constitución de la empresa,
preparación, lanzamiento del negocio, etc.
</t>
        </r>
        <r>
          <rPr>
            <sz val="8"/>
            <color indexed="60"/>
            <rFont val="Tahoma"/>
            <family val="2"/>
          </rPr>
          <t>El total de estos gastos se sumará a los gastos operativos
del primer ejercicio (en el primer mes).</t>
        </r>
      </text>
    </comment>
    <comment ref="E60" authorId="0">
      <text>
        <r>
          <rPr>
            <b/>
            <sz val="8"/>
            <color indexed="60"/>
            <rFont val="Tahoma"/>
            <family val="2"/>
          </rPr>
          <t xml:space="preserve">Valor sin IVA de los activos </t>
        </r>
        <r>
          <rPr>
            <sz val="8"/>
            <color indexed="60"/>
            <rFont val="Tahoma"/>
            <family val="2"/>
          </rPr>
          <t xml:space="preserve">
Pon importe</t>
        </r>
      </text>
    </comment>
    <comment ref="E75" authorId="0">
      <text>
        <r>
          <rPr>
            <b/>
            <sz val="8"/>
            <color indexed="60"/>
            <rFont val="Tahoma"/>
            <family val="2"/>
          </rPr>
          <t>Salario mensual BRUTO</t>
        </r>
        <r>
          <rPr>
            <sz val="8"/>
            <color indexed="60"/>
            <rFont val="Tahoma"/>
            <family val="2"/>
          </rPr>
          <t xml:space="preserve"> 
medio en cada caso. 
Pon importe</t>
        </r>
      </text>
    </comment>
    <comment ref="F75" authorId="0">
      <text>
        <r>
          <rPr>
            <b/>
            <sz val="8"/>
            <color indexed="60"/>
            <rFont val="Tahoma"/>
            <family val="2"/>
          </rPr>
          <t>Coste mensual ADICIONAL 
para la empresa</t>
        </r>
        <r>
          <rPr>
            <sz val="8"/>
            <color indexed="60"/>
            <rFont val="Tahoma"/>
            <family val="2"/>
          </rPr>
          <t xml:space="preserve"> por cada empleado.
Seguros sociales, sanidad, etc.
Pon importe</t>
        </r>
      </text>
    </comment>
  </commentList>
</comments>
</file>

<file path=xl/sharedStrings.xml><?xml version="1.0" encoding="utf-8"?>
<sst xmlns="http://schemas.openxmlformats.org/spreadsheetml/2006/main" count="393" uniqueCount="311">
  <si>
    <t>ventas diarias (para cobros)</t>
  </si>
  <si>
    <t>Días cobro ventas</t>
  </si>
  <si>
    <t>Resultados</t>
  </si>
  <si>
    <t>ventas previstas</t>
  </si>
  <si>
    <t>coste diario (para proveedores)</t>
  </si>
  <si>
    <t>margen</t>
  </si>
  <si>
    <t>gastos de personal</t>
  </si>
  <si>
    <t>intereses</t>
  </si>
  <si>
    <t>Coste recursos propios</t>
  </si>
  <si>
    <t>Beneficio</t>
  </si>
  <si>
    <t>proveedores</t>
  </si>
  <si>
    <t>fondo de maniobra</t>
  </si>
  <si>
    <t>COSTES FIJOS</t>
  </si>
  <si>
    <t>financiación</t>
  </si>
  <si>
    <t>Préstamos</t>
  </si>
  <si>
    <t>Gastos operativos</t>
  </si>
  <si>
    <t>OBJETIVOS</t>
  </si>
  <si>
    <t>GESTIÓN</t>
  </si>
  <si>
    <t>calculo punto equilibrio</t>
  </si>
  <si>
    <t>TOTAL COSTES</t>
  </si>
  <si>
    <t>Contribución marginal</t>
  </si>
  <si>
    <t>Ratio contribución</t>
  </si>
  <si>
    <t>Umbral rentabilidad</t>
  </si>
  <si>
    <t>SUMA DE VARIABLES</t>
  </si>
  <si>
    <t>Venta mínima para % beneficio</t>
  </si>
  <si>
    <t>Costes de las ventas</t>
  </si>
  <si>
    <t>Costes fijos</t>
  </si>
  <si>
    <t>venta mínima para beneficio</t>
  </si>
  <si>
    <t>Variables</t>
  </si>
  <si>
    <t>Resultado</t>
  </si>
  <si>
    <t>% Beneficio</t>
  </si>
  <si>
    <t>Comprobación</t>
  </si>
  <si>
    <t>ROE Rentabilidad Financiera</t>
  </si>
  <si>
    <t>Resultado/Recursos Propios</t>
  </si>
  <si>
    <t>ROA Rentabilidad Económica</t>
  </si>
  <si>
    <t>Resultado/Activo Total</t>
  </si>
  <si>
    <t>Total activo fin de año</t>
  </si>
  <si>
    <t>Rentabilidad Ventas</t>
  </si>
  <si>
    <t>Liquidez</t>
  </si>
  <si>
    <t>Solvencia</t>
  </si>
  <si>
    <t>Circulante/Exigible a corto plazo (aquí: proveedores)</t>
  </si>
  <si>
    <t>Recursos Propios + Coste RP + Beneficio</t>
  </si>
  <si>
    <t>Préstamos + crédito proveedores</t>
  </si>
  <si>
    <t>Fondos Propios (Pat. Neto)</t>
  </si>
  <si>
    <t>Fondos Ajenos (Pasivo)</t>
  </si>
  <si>
    <t>Acid Test</t>
  </si>
  <si>
    <t>Endeudamiento</t>
  </si>
  <si>
    <t>Rotación existencias</t>
  </si>
  <si>
    <t>Coste material vendido/Existencias</t>
  </si>
  <si>
    <t>Coste material vendido</t>
  </si>
  <si>
    <t>(Disponible+Realizable/Exigible corto</t>
  </si>
  <si>
    <t>Beneficio/Ventas</t>
  </si>
  <si>
    <t>Inversion Total</t>
  </si>
  <si>
    <t>Costes Fijos</t>
  </si>
  <si>
    <t>Ventas mínimas para PE</t>
  </si>
  <si>
    <t>Coste M.V. (PE)</t>
  </si>
  <si>
    <t>Margen Bruto (PE)</t>
  </si>
  <si>
    <t>PUNTO EQUILIBRIO</t>
  </si>
  <si>
    <t>Ventas Mínimas para BE</t>
  </si>
  <si>
    <t>BENEFICIO ESPERADO</t>
  </si>
  <si>
    <t xml:space="preserve">© e.ditor consulting y los autores. </t>
  </si>
  <si>
    <t xml:space="preserve">Objetivos </t>
  </si>
  <si>
    <t>Uso del libro</t>
  </si>
  <si>
    <t>Garantía</t>
  </si>
  <si>
    <t>Versión y derechos de autor</t>
  </si>
  <si>
    <t>LIQUIDEZ</t>
  </si>
  <si>
    <t>RENTABILIDAD</t>
  </si>
  <si>
    <t>Stock inicial</t>
  </si>
  <si>
    <t>Provisión de fondos</t>
  </si>
  <si>
    <t>Socios</t>
  </si>
  <si>
    <t>tipo interés préstamos</t>
  </si>
  <si>
    <t>Tipo de interés préstamos</t>
  </si>
  <si>
    <t>Activos (inmovilizado)</t>
  </si>
  <si>
    <t>inversiones</t>
  </si>
  <si>
    <t>Gastos fijos</t>
  </si>
  <si>
    <t>Otros gastos variables</t>
  </si>
  <si>
    <t>Circulante</t>
  </si>
  <si>
    <t>Margen Bruto</t>
  </si>
  <si>
    <t>Stock de seguridad (días)</t>
  </si>
  <si>
    <t>coste ventas diario</t>
  </si>
  <si>
    <t>Disponible</t>
  </si>
  <si>
    <t>Existencias</t>
  </si>
  <si>
    <t>Realizable</t>
  </si>
  <si>
    <t>Terreno</t>
  </si>
  <si>
    <t>Mobiliario</t>
  </si>
  <si>
    <t>Decoración</t>
  </si>
  <si>
    <t>Ordenadores, impresoras, cajas y soportes</t>
  </si>
  <si>
    <t>Equipamiento vario</t>
  </si>
  <si>
    <t>importe</t>
  </si>
  <si>
    <t>Traspaso</t>
  </si>
  <si>
    <t>Gastos de preparación</t>
  </si>
  <si>
    <t>Gastos de lanzamiento</t>
  </si>
  <si>
    <t>Total provisión de fondos</t>
  </si>
  <si>
    <t>Total gastos</t>
  </si>
  <si>
    <t>Fondos para imprevistos</t>
  </si>
  <si>
    <t>Provisión de fondos - ESTABLECIMIENTO</t>
  </si>
  <si>
    <t>% Coste material vendido</t>
  </si>
  <si>
    <t>Gastos fijos mensuales</t>
  </si>
  <si>
    <t>Gastos variables en %</t>
  </si>
  <si>
    <t>Dias pago a proveedores</t>
  </si>
  <si>
    <t>Ventas anuales previstas</t>
  </si>
  <si>
    <t xml:space="preserve"> </t>
  </si>
  <si>
    <t>Fondo de Maniobra</t>
  </si>
  <si>
    <t>Rentabilidad</t>
  </si>
  <si>
    <t>Ratios</t>
  </si>
  <si>
    <t>Ventas</t>
  </si>
  <si>
    <t xml:space="preserve">Resultado </t>
  </si>
  <si>
    <t>Rentabilidad de las Ventas</t>
  </si>
  <si>
    <t>Cash flow</t>
  </si>
  <si>
    <t>Alcanzable</t>
  </si>
  <si>
    <r>
      <t>ROE</t>
    </r>
    <r>
      <rPr>
        <sz val="10"/>
        <rFont val="Tahoma"/>
        <family val="2"/>
      </rPr>
      <t xml:space="preserve"> </t>
    </r>
    <r>
      <rPr>
        <sz val="9"/>
        <rFont val="Tahoma"/>
        <family val="2"/>
      </rPr>
      <t>Rentabilidad Financiera</t>
    </r>
  </si>
  <si>
    <r>
      <t>ROA</t>
    </r>
    <r>
      <rPr>
        <sz val="9"/>
        <rFont val="Tahoma"/>
        <family val="2"/>
      </rPr>
      <t xml:space="preserve"> Rentabilidad Económica</t>
    </r>
  </si>
  <si>
    <t>Muy satisfactorio</t>
  </si>
  <si>
    <t>Satisfactorio</t>
  </si>
  <si>
    <t>Poco satisfactorio</t>
  </si>
  <si>
    <t>Insatisfactorio</t>
  </si>
  <si>
    <t>Satisfacción</t>
  </si>
  <si>
    <t>Fácilmente alcanzables</t>
  </si>
  <si>
    <t>Alcanzables</t>
  </si>
  <si>
    <t>Dificiles de alcanzar</t>
  </si>
  <si>
    <t>Imposibles de lograr</t>
  </si>
  <si>
    <t>Elevado</t>
  </si>
  <si>
    <t>Aceptable</t>
  </si>
  <si>
    <t>Bajo</t>
  </si>
  <si>
    <t>Muy bajo</t>
  </si>
  <si>
    <t>Mi Proyecto</t>
  </si>
  <si>
    <t>Muy viables</t>
  </si>
  <si>
    <t>Viables</t>
  </si>
  <si>
    <t>Muy viable</t>
  </si>
  <si>
    <t>Viable</t>
  </si>
  <si>
    <t>Poco viable (estudiar bien)</t>
  </si>
  <si>
    <t>INVIABLE (estudiar a fondo)</t>
  </si>
  <si>
    <t>Sensibilidad</t>
  </si>
  <si>
    <t>Activo total / Pasivo total</t>
  </si>
  <si>
    <t>Pasivo /PN</t>
  </si>
  <si>
    <t>Capitalización</t>
  </si>
  <si>
    <t>SENSIBIL</t>
  </si>
  <si>
    <t>Gastos recursos humanos</t>
  </si>
  <si>
    <t>Gastos financieros</t>
  </si>
  <si>
    <t>Coste del capital</t>
  </si>
  <si>
    <t>INVIABLES</t>
  </si>
  <si>
    <t>Poco viables (estudiar mejor)</t>
  </si>
  <si>
    <t>Columna1</t>
  </si>
  <si>
    <t>Alto</t>
  </si>
  <si>
    <t>Muy alto</t>
  </si>
  <si>
    <t>SENSIBILIDAD 1</t>
  </si>
  <si>
    <t>SENSIBILIDAD 2</t>
  </si>
  <si>
    <t>INVIABLE</t>
  </si>
  <si>
    <t>Poco viable (estudiar mejor)</t>
  </si>
  <si>
    <t/>
  </si>
  <si>
    <t>En general parece...</t>
  </si>
  <si>
    <t>Total:</t>
  </si>
  <si>
    <t>NO VIABLE</t>
  </si>
  <si>
    <t>VIABLE</t>
  </si>
  <si>
    <t>MUY VIABLE</t>
  </si>
  <si>
    <t>SUPERVIABLE</t>
  </si>
  <si>
    <t>reestúdialo a fondo</t>
  </si>
  <si>
    <t>reestúdialo a fondo (ventas)</t>
  </si>
  <si>
    <t>va justo, estúdialo con detalle</t>
  </si>
  <si>
    <t>confírmalo con un plan detallado</t>
  </si>
  <si>
    <t>confírmalo con un plan espectacular</t>
  </si>
  <si>
    <t>NO BORRAR - COLUMNAS OCULTAS</t>
  </si>
  <si>
    <t>salario mes</t>
  </si>
  <si>
    <t>coste empresa</t>
  </si>
  <si>
    <t>total mes</t>
  </si>
  <si>
    <t>Total mensual coste empresa</t>
  </si>
  <si>
    <t>NÓMINA MENSUAL</t>
  </si>
  <si>
    <t>importe mes</t>
  </si>
  <si>
    <t>Alquileres</t>
  </si>
  <si>
    <t>Consumos (luz, gas, agua, etc.)</t>
  </si>
  <si>
    <t>Publicidad y promoción</t>
  </si>
  <si>
    <t>Conservación y limpieza</t>
  </si>
  <si>
    <t>Telefonía</t>
  </si>
  <si>
    <t>Servicios profesionales (gestoría, factoring, asesorías, etc.)</t>
  </si>
  <si>
    <t>Viajes, dietas, etc.</t>
  </si>
  <si>
    <t>Transportes</t>
  </si>
  <si>
    <t>Material de oficina</t>
  </si>
  <si>
    <t xml:space="preserve">    CÁLCULO VALORACIONES</t>
  </si>
  <si>
    <t>Detalles y cálculos</t>
  </si>
  <si>
    <t>% Rendimiento deseable</t>
  </si>
  <si>
    <t>Notas</t>
  </si>
  <si>
    <t>Libro para Excel® basado en un original de A.M. Dunyó y R. Esteve</t>
  </si>
  <si>
    <t>¿Cómo hacer un plan de viabilidad completo y profesional?</t>
  </si>
  <si>
    <t>¿Para quién será el plan?</t>
  </si>
  <si>
    <t xml:space="preserve">Debe ser simple, directo, claro y muy realista, contestando a las preguntas operativas esenciales: a) ¿Cuánto debemos invertir? b) ¿Cómo nos </t>
  </si>
  <si>
    <t>incluir b) un plan de marketing y-o de ventas donde se defina bien la estrategia y el origen de los ingresos del negocio.</t>
  </si>
  <si>
    <t>Necesitas: (1) Un plan escrito breve (puede ser una presentación en ppt) (2) Las cuentas previsionales detalladas.</t>
  </si>
  <si>
    <t>Necesitas: (1) Un plan escrito breve (puede ser una presentación en ppt) (2) Las cuentas detalladas y consolidadas.</t>
  </si>
  <si>
    <t>Debe ser simple, directo, claro y muy realista, contestando a las preguntas operativas esenciales: a) ¿Cúal es nuestra posición actual en el mercado</t>
  </si>
  <si>
    <t>Un plan para ¿qué tipo de empresa o situación?</t>
  </si>
  <si>
    <t xml:space="preserve">Debe ser detallado, específico, claro y muy creible (para personas que no entienden del negocio pero sí de finanzas), contestando implícitamente a las </t>
  </si>
  <si>
    <t>preguntas básicas para el inversor a) ¿De qué negocio se trata? b) ¿Porqué deberíamos invertir en él o financiarlo? c) ¿Qué posibilidades de éxito tiene?</t>
  </si>
  <si>
    <t>d) ¿Qué garantías y fiabilidad me ofrecen? e) ¿Qué sucede si las cosas no salen como están previstas o tardan más? (riesgos, margen, plab B).</t>
  </si>
  <si>
    <r>
      <t>Necesitas: (1) Un plan escrito extenso</t>
    </r>
    <r>
      <rPr>
        <sz val="12"/>
        <color indexed="60"/>
        <rFont val="Tahoma"/>
        <family val="2"/>
      </rPr>
      <t xml:space="preserve"> y detallado que haga especial hincapié en explicar la situación, las alternativas y la seguridad de la opción</t>
    </r>
  </si>
  <si>
    <r>
      <t>elegida</t>
    </r>
    <r>
      <rPr>
        <b/>
        <sz val="12"/>
        <color indexed="60"/>
        <rFont val="Tahoma"/>
        <family val="2"/>
      </rPr>
      <t xml:space="preserve"> (2) Reestructuración:</t>
    </r>
    <r>
      <rPr>
        <sz val="12"/>
        <color indexed="60"/>
        <rFont val="Tahoma"/>
        <family val="2"/>
      </rPr>
      <t xml:space="preserve"> si es el caso, un apartado específico explicando porqué, cómo, cuando y cuanto.</t>
    </r>
    <r>
      <rPr>
        <b/>
        <sz val="12"/>
        <color indexed="60"/>
        <rFont val="Tahoma"/>
        <family val="2"/>
      </rPr>
      <t xml:space="preserve"> (3) Un resumen ejecutivo</t>
    </r>
    <r>
      <rPr>
        <sz val="12"/>
        <color indexed="60"/>
        <rFont val="Tahoma"/>
        <family val="2"/>
      </rPr>
      <t xml:space="preserve"> con lo</t>
    </r>
  </si>
  <si>
    <r>
      <t xml:space="preserve">esencial del plan </t>
    </r>
    <r>
      <rPr>
        <b/>
        <sz val="12"/>
        <color indexed="60"/>
        <rFont val="Tahoma"/>
        <family val="2"/>
      </rPr>
      <t xml:space="preserve">(4) Un plan económico-financiero detallado </t>
    </r>
    <r>
      <rPr>
        <sz val="12"/>
        <color indexed="60"/>
        <rFont val="Tahoma"/>
        <family val="2"/>
      </rPr>
      <t xml:space="preserve">con todas las cuentas muy bien elaboradas y presentadas. </t>
    </r>
  </si>
  <si>
    <r>
      <t>Máxima credibilidad:</t>
    </r>
    <r>
      <rPr>
        <sz val="12"/>
        <rFont val="Tahoma"/>
        <family val="2"/>
      </rPr>
      <t xml:space="preserve"> Debe ser detallado, específico, claro y, en este caso, extremadamente creible.</t>
    </r>
  </si>
  <si>
    <t>expectativas? (¿Hay control, margen, capacidad de reacción y plan B?... o esto es "a tumba abierta").</t>
  </si>
  <si>
    <r>
      <t xml:space="preserve">Plan para expandirse o crecer </t>
    </r>
    <r>
      <rPr>
        <sz val="12"/>
        <rFont val="Tahoma"/>
        <family val="2"/>
      </rPr>
      <t>(sin crisis): si la empresa tiene beneficios y presenta el plan para crecer o consolidarse, el plan debe ser detallado</t>
    </r>
  </si>
  <si>
    <t xml:space="preserve">y muy claro (para personas que no entienden del negocio), aunque los buenos resultados ofrecen un alto nivel de credibilidad, casi nunca será suficiente, </t>
  </si>
  <si>
    <t xml:space="preserve">b) ¿Qué posibilidades de éxito tienen estos nuevos planes? c) ¿Qué garantías y fiabilidad me ofrecen? d) ¿Qué pasa si las cosas no salen como están </t>
  </si>
  <si>
    <t>¿Cómo usar esta hoja?</t>
  </si>
  <si>
    <t>PON TUS DATOS EN ESTA COLUMNA:</t>
  </si>
  <si>
    <t>INVERSIONES NECESARIAS PARA PONER EN MARCHA EL NEGOCIO</t>
  </si>
  <si>
    <t>&lt; Previsión de fondos (cash) para afrontar los gastos de establecimiento.</t>
  </si>
  <si>
    <t>¿CÓMO SE FINANCIARÁN DICHAS INVERSIONES?</t>
  </si>
  <si>
    <t>¿QUÉ GASTOS TENDRÁ EL NEGOCIO? Para su actividad ordinaria</t>
  </si>
  <si>
    <t>&lt; Número de días de inventario que deseas mantener durante el ejercicio.</t>
  </si>
  <si>
    <t>&lt; Promedio de días de cobro de tus clientes.</t>
  </si>
  <si>
    <t>&lt; Promedio de días de pago a tus proveedores.</t>
  </si>
  <si>
    <t>&lt; Información: Importe ventas calculado por la hoja para obtener el % de beneficio.</t>
  </si>
  <si>
    <t>DESPUÉS, OBSERVA LOS RESULTADOS Y PON TUS CONCLUSIONES</t>
  </si>
  <si>
    <t>financiaremos? c) ¿Cómo accederemos al mercado? d) ¿Cómo funcionaremos? e) ¿Cómo controlaremos el negocio? f) Plan B de contigencia.</t>
  </si>
  <si>
    <t>Debe incluir: a) un plan económico-financiero muy realista con todas las cuentas detalladas, con especial atención al cash flow, también debe</t>
  </si>
  <si>
    <r>
      <t>Plan para superar una crisis:</t>
    </r>
    <r>
      <rPr>
        <sz val="12"/>
        <rFont val="Tahoma"/>
        <family val="2"/>
      </rPr>
      <t xml:space="preserve"> si la empresa pasa por dificultades, será fundamental que el plan implícitamente conteste las preguntas clave:</t>
    </r>
  </si>
  <si>
    <t>el plan debe dar respuesta a todas las preguntas que un nuevo inversor puede tener: a) ¿Es una buena oportunidad de inversión/financiación?</t>
  </si>
  <si>
    <t xml:space="preserve"> 2) Para buscar socios u obtener financiación (consejo administración, nuevos socios o entidades financieras).</t>
  </si>
  <si>
    <t xml:space="preserve"> 1) Para ti y tus socios de total confianza.</t>
  </si>
  <si>
    <t>&lt; Activos materiales e inmateriales (ver comentarios).</t>
  </si>
  <si>
    <t>&lt; Existencias iniciales (empresas de servicios al 100%, poner cero).</t>
  </si>
  <si>
    <t>&lt; Importe que pondrán los socios.</t>
  </si>
  <si>
    <t>&lt; Préstamos de terceros.</t>
  </si>
  <si>
    <t>&lt; Tipo de interés de dichos préstamos (% interés anual).</t>
  </si>
  <si>
    <t>&lt; Gastos de personal (ver comentarios).</t>
  </si>
  <si>
    <t>&lt; % de coste del material o producto para la venta (empresas 100% servicios, poner cero).</t>
  </si>
  <si>
    <t>&lt; Importe mensual (media) de gastos fijos.</t>
  </si>
  <si>
    <t>&lt; % de costes variables (excluido el material para la venta).</t>
  </si>
  <si>
    <t>&lt; Importe anual de ventas (previsión).</t>
  </si>
  <si>
    <r>
      <t xml:space="preserve">Hacer un plan de viabilidad para una </t>
    </r>
    <r>
      <rPr>
        <b/>
        <u/>
        <sz val="14"/>
        <rFont val="Tahoma"/>
        <family val="2"/>
      </rPr>
      <t>nueva</t>
    </r>
    <r>
      <rPr>
        <b/>
        <sz val="14"/>
        <rFont val="Tahoma"/>
        <family val="2"/>
      </rPr>
      <t xml:space="preserve"> empresa o proyecto:</t>
    </r>
  </si>
  <si>
    <r>
      <t xml:space="preserve">Hacer un plan de viabilidad para una empresa que </t>
    </r>
    <r>
      <rPr>
        <b/>
        <u/>
        <sz val="14"/>
        <rFont val="Tahoma"/>
        <family val="2"/>
      </rPr>
      <t>ya existe:</t>
    </r>
  </si>
  <si>
    <r>
      <t xml:space="preserve">En cualquier caso, </t>
    </r>
    <r>
      <rPr>
        <u/>
        <sz val="12"/>
        <rFont val="Tahoma"/>
        <family val="2"/>
      </rPr>
      <t>resulta fundamental que el plan sea</t>
    </r>
    <r>
      <rPr>
        <b/>
        <u/>
        <sz val="12"/>
        <rFont val="Tahoma"/>
        <family val="2"/>
      </rPr>
      <t xml:space="preserve"> </t>
    </r>
    <r>
      <rPr>
        <u/>
        <sz val="12"/>
        <rFont val="Tahoma"/>
        <family val="2"/>
      </rPr>
      <t>(a)</t>
    </r>
    <r>
      <rPr>
        <b/>
        <u/>
        <sz val="12"/>
        <rFont val="Tahoma"/>
        <family val="2"/>
      </rPr>
      <t xml:space="preserve"> creíble,</t>
    </r>
    <r>
      <rPr>
        <u/>
        <sz val="12"/>
        <rFont val="Tahoma"/>
        <family val="2"/>
      </rPr>
      <t xml:space="preserve"> (b) visualmente sea </t>
    </r>
    <r>
      <rPr>
        <b/>
        <u/>
        <sz val="12"/>
        <rFont val="Tahoma"/>
        <family val="2"/>
      </rPr>
      <t>impactante, con un "aspecto" muy profesional</t>
    </r>
    <r>
      <rPr>
        <u/>
        <sz val="12"/>
        <rFont val="Tahoma"/>
        <family val="2"/>
      </rPr>
      <t>.</t>
    </r>
  </si>
  <si>
    <r>
      <t>En cualquier caso, es imprescindible que</t>
    </r>
    <r>
      <rPr>
        <u/>
        <sz val="12"/>
        <rFont val="Tahoma"/>
        <family val="2"/>
      </rPr>
      <t xml:space="preserve"> el plan sea (a) </t>
    </r>
    <r>
      <rPr>
        <b/>
        <u/>
        <sz val="12"/>
        <rFont val="Tahoma"/>
        <family val="2"/>
      </rPr>
      <t>100% creíble</t>
    </r>
    <r>
      <rPr>
        <u/>
        <sz val="12"/>
        <rFont val="Tahoma"/>
        <family val="2"/>
      </rPr>
      <t xml:space="preserve"> (b) </t>
    </r>
    <r>
      <rPr>
        <b/>
        <u/>
        <sz val="12"/>
        <rFont val="Tahoma"/>
        <family val="2"/>
      </rPr>
      <t>muy impactante y con un aspecto muy profesional</t>
    </r>
    <r>
      <rPr>
        <u/>
        <sz val="12"/>
        <rFont val="Tahoma"/>
        <family val="2"/>
      </rPr>
      <t>.</t>
    </r>
  </si>
  <si>
    <r>
      <t xml:space="preserve">a) </t>
    </r>
    <r>
      <rPr>
        <b/>
        <sz val="12"/>
        <rFont val="Tahoma"/>
        <family val="2"/>
      </rPr>
      <t>Oportunidad:</t>
    </r>
    <r>
      <rPr>
        <sz val="12"/>
        <rFont val="Tahoma"/>
        <family val="2"/>
      </rPr>
      <t xml:space="preserve"> ¿Es una buena oportunidad? ¿A pesar de su crisis es un buen negocio? ¿Es interesante para mí? b)</t>
    </r>
    <r>
      <rPr>
        <b/>
        <sz val="12"/>
        <rFont val="Tahoma"/>
        <family val="2"/>
      </rPr>
      <t xml:space="preserve"> Análisis</t>
    </r>
    <r>
      <rPr>
        <sz val="12"/>
        <rFont val="Tahoma"/>
        <family val="2"/>
      </rPr>
      <t xml:space="preserve">: ¿Porqué están en crisis? </t>
    </r>
  </si>
  <si>
    <r>
      <t xml:space="preserve">(¿Qué errores les han llevado hasta aquí?) c) </t>
    </r>
    <r>
      <rPr>
        <b/>
        <sz val="12"/>
        <rFont val="Tahoma"/>
        <family val="2"/>
      </rPr>
      <t>Credibilidad</t>
    </r>
    <r>
      <rPr>
        <sz val="12"/>
        <rFont val="Tahoma"/>
        <family val="2"/>
      </rPr>
      <t xml:space="preserve">: ¿Con este plan, me creo que superarán esa crisis? d) </t>
    </r>
    <r>
      <rPr>
        <b/>
        <sz val="12"/>
        <rFont val="Tahoma"/>
        <family val="2"/>
      </rPr>
      <t>Salidas</t>
    </r>
    <r>
      <rPr>
        <sz val="12"/>
        <rFont val="Tahoma"/>
        <family val="2"/>
      </rPr>
      <t xml:space="preserve">: ¿Qué pasa si no se cumplen las </t>
    </r>
  </si>
  <si>
    <t>previstas o tardan más? (riesgos, barreras, margen, plan B).</t>
  </si>
  <si>
    <t>Análisis de viabilidad superfácil y superápido:</t>
  </si>
  <si>
    <t>Este libro tiene como objetivo hacer un análisis preliminar de viabilidad lo más fácilmente posible.</t>
  </si>
  <si>
    <t xml:space="preserve">Nuestro objetivo era desarrollar un modelo que nos permitiese elaborar un primer análisis respecto a la viabilidad de cualquier proyecto empresarial </t>
  </si>
  <si>
    <t>Esperamos que te sea muy útil, no dudes en hacernos saber tus sugerencias de mejora.</t>
  </si>
  <si>
    <t>Los autores</t>
  </si>
  <si>
    <t xml:space="preserve">(comercial). Lo hemos diseñado desde dicha perspectiva práctica y con tres únicas premisas: fácilísimo, rapidísimo y fiable en lo esencial, esperamos </t>
  </si>
  <si>
    <t xml:space="preserve">haberlo conseguido. En cualquier caso, es importante insistir en que ésta es una herramienta de "primer contacto", es decir: una vez analizada una </t>
  </si>
  <si>
    <r>
      <t xml:space="preserve">idea con esta   </t>
    </r>
    <r>
      <rPr>
        <sz val="12"/>
        <color rgb="FF000000"/>
        <rFont val="Tahoma"/>
        <family val="2"/>
      </rPr>
      <t>herramienta, será imprescindible convertirla en proyecto elaborando un "Plan de Viabilidad" que la valide en todos sus detalles.</t>
    </r>
  </si>
  <si>
    <r>
      <t>Muchas gracias,</t>
    </r>
    <r>
      <rPr>
        <b/>
        <sz val="8"/>
        <color rgb="FF008000"/>
        <rFont val="Tahoma"/>
        <family val="2"/>
      </rPr>
      <t xml:space="preserve"> </t>
    </r>
  </si>
  <si>
    <r>
      <t xml:space="preserve">ANÁLISIS VIABILIDAD </t>
    </r>
    <r>
      <rPr>
        <b/>
        <i/>
        <sz val="36"/>
        <color indexed="43"/>
        <rFont val="Segoe UI"/>
        <family val="2"/>
      </rPr>
      <t xml:space="preserve">Express </t>
    </r>
  </si>
  <si>
    <t>INVERSIONES</t>
  </si>
  <si>
    <t>FINANCIACIÓN</t>
  </si>
  <si>
    <t>GASTOS OPERATIVOS</t>
  </si>
  <si>
    <t>PREMISAS</t>
  </si>
  <si>
    <r>
      <t xml:space="preserve">Nómina </t>
    </r>
    <r>
      <rPr>
        <u/>
        <sz val="9"/>
        <rFont val="Tahoma"/>
        <family val="2"/>
      </rPr>
      <t>(mensual c/empresa)</t>
    </r>
  </si>
  <si>
    <r>
      <t xml:space="preserve">Activos </t>
    </r>
    <r>
      <rPr>
        <u/>
        <sz val="9"/>
        <rFont val="Tahoma"/>
        <family val="2"/>
      </rPr>
      <t>(inmovilizado)</t>
    </r>
  </si>
  <si>
    <r>
      <t>Rotación</t>
    </r>
    <r>
      <rPr>
        <sz val="8"/>
        <rFont val="Tahoma"/>
        <family val="2"/>
      </rPr>
      <t xml:space="preserve"> stocks</t>
    </r>
  </si>
  <si>
    <t>Resultado Anual</t>
  </si>
  <si>
    <t>Ventas mínimas</t>
  </si>
  <si>
    <r>
      <t xml:space="preserve">Ventas mínimas </t>
    </r>
    <r>
      <rPr>
        <sz val="8"/>
        <color theme="6" tint="-0.249977111117893"/>
        <rFont val="Tahoma"/>
        <family val="2"/>
      </rPr>
      <t xml:space="preserve"> para % RD.</t>
    </r>
  </si>
  <si>
    <t>OBJETIVO de VENTAS</t>
  </si>
  <si>
    <t>evaluación</t>
  </si>
  <si>
    <t xml:space="preserve"> datos</t>
  </si>
  <si>
    <r>
      <t>1) Pon tus datos en la primera columna y verás los resultados en "ANÁLISIS"</t>
    </r>
    <r>
      <rPr>
        <sz val="12"/>
        <color rgb="FFC00000"/>
        <rFont val="Tahoma"/>
        <family val="2"/>
      </rPr>
      <t xml:space="preserve"> </t>
    </r>
  </si>
  <si>
    <r>
      <t>2) Haz tu evaluación en la tercera columna (evaluación) ... y observa las conclusiones.</t>
    </r>
    <r>
      <rPr>
        <sz val="8"/>
        <color rgb="FF000000"/>
        <rFont val="Tahoma"/>
        <family val="2"/>
      </rPr>
      <t xml:space="preserve"> </t>
    </r>
  </si>
  <si>
    <t>&lt; % de beneficio deseable para el negocio.</t>
  </si>
  <si>
    <r>
      <t xml:space="preserve">Toma dichas conclusiones como una PRIMERA ESTIMACIÓN. </t>
    </r>
    <r>
      <rPr>
        <sz val="11"/>
        <color rgb="FF000000"/>
        <rFont val="Tahoma"/>
        <family val="2"/>
      </rPr>
      <t xml:space="preserve"> </t>
    </r>
  </si>
  <si>
    <r>
      <t>… y si crees que merece la pena, confírmalas haciendo un plan con todo detalle.</t>
    </r>
    <r>
      <rPr>
        <sz val="10"/>
        <rFont val="Calibri"/>
        <family val="2"/>
      </rPr>
      <t xml:space="preserve"> </t>
    </r>
  </si>
  <si>
    <t xml:space="preserve">      En cada una de las celdas, elige de la lista la opción que consideres mas acertada. Lee los comentarios incluidos en cada celda.</t>
  </si>
  <si>
    <t xml:space="preserve">                Análisis Rápido de Viabilidad</t>
  </si>
  <si>
    <t>análisis</t>
  </si>
  <si>
    <t>conclusiones</t>
  </si>
  <si>
    <t xml:space="preserve"> 1) Una nueva empresa .</t>
  </si>
  <si>
    <t xml:space="preserve"> 3) Una empresa existente en pérdidas</t>
  </si>
  <si>
    <t xml:space="preserve"> 2) Una empresa existente en beneficios.</t>
  </si>
  <si>
    <t>El plan de viabilidad para ti y tus socios de confianza</t>
  </si>
  <si>
    <t xml:space="preserve">El plan de viabilidad para buscar socios u obtener financiación </t>
  </si>
  <si>
    <t>Para no perder tiempo haciendo cuentas, te recomendamos</t>
  </si>
  <si>
    <t xml:space="preserve">y las perspectivas a corto y medio plazo? b) Misión, visión y objetivos c) Cambios estratégicos, operativos y funcionales d) Control del negocio y </t>
  </si>
  <si>
    <t xml:space="preserve">e) Plan B. Debe incluir: a) Cuentas previsionales muy detalladas a corto plazo, con especial atención al cash flow b) un plan de marketing y ventas </t>
  </si>
  <si>
    <t>con objetivos y estrategia bien definidos y cuantificados y c) Si es el caso: el plan de reestructuración detallado y cuantificado.</t>
  </si>
  <si>
    <t>Plan Financiero - PRO</t>
  </si>
  <si>
    <t>Plan de Negocio - PRO</t>
  </si>
  <si>
    <r>
      <t>Necesitas: (1) Un plan escrito extenso</t>
    </r>
    <r>
      <rPr>
        <sz val="12"/>
        <color indexed="60"/>
        <rFont val="Tahoma"/>
        <family val="2"/>
      </rPr>
      <t xml:space="preserve"> y detallado que haga especial hincapié en las seguridades</t>
    </r>
    <r>
      <rPr>
        <b/>
        <sz val="12"/>
        <color indexed="60"/>
        <rFont val="Tahoma"/>
        <family val="2"/>
      </rPr>
      <t xml:space="preserve"> (2) Un resumen ejecutivo</t>
    </r>
    <r>
      <rPr>
        <sz val="12"/>
        <color indexed="60"/>
        <rFont val="Tahoma"/>
        <family val="2"/>
      </rPr>
      <t xml:space="preserve"> (una hoja o </t>
    </r>
  </si>
  <si>
    <r>
      <t xml:space="preserve">máximo dos) con lo esencial del plan </t>
    </r>
    <r>
      <rPr>
        <b/>
        <sz val="12"/>
        <color indexed="60"/>
        <rFont val="Tahoma"/>
        <family val="2"/>
      </rPr>
      <t xml:space="preserve">(3) Un plan económico-financiero detallado </t>
    </r>
    <r>
      <rPr>
        <sz val="12"/>
        <color indexed="60"/>
        <rFont val="Tahoma"/>
        <family val="2"/>
      </rPr>
      <t xml:space="preserve">con todas las cuentas muy bien elaboradas y presentadas. </t>
    </r>
  </si>
  <si>
    <t>Deben incluirse como mínimo, las cuentas de resultados, la tesorería y los balances, normalizados a cinco años.</t>
  </si>
  <si>
    <t xml:space="preserve">Debe incluir: a) un plan económico-financiero creible con todas las cuentas (resultados, cashflow y balances) a varios años y b) es importante </t>
  </si>
  <si>
    <t xml:space="preserve">(en muchos casos) incluir un plan comercial detallado (Marketing y-o Ventas), valorado y creíble. </t>
  </si>
  <si>
    <t>Construcción</t>
  </si>
  <si>
    <t>Almacén</t>
  </si>
  <si>
    <t>Oficina</t>
  </si>
  <si>
    <t>Tienda</t>
  </si>
  <si>
    <t>Iluminación</t>
  </si>
  <si>
    <t>Instalaciones</t>
  </si>
  <si>
    <t>Maquinaria</t>
  </si>
  <si>
    <t>Vehículos</t>
  </si>
  <si>
    <t>TOTAL</t>
  </si>
  <si>
    <t>Inversiones ACTIVO INTANGIBLE</t>
  </si>
  <si>
    <t>Canon de entrada</t>
  </si>
  <si>
    <t>Patentes y marcas</t>
  </si>
  <si>
    <t xml:space="preserve">Licencias </t>
  </si>
  <si>
    <t>Software</t>
  </si>
  <si>
    <t>Otros intangibles</t>
  </si>
  <si>
    <r>
      <rPr>
        <b/>
        <sz val="10"/>
        <color theme="6" tint="0.79998168889431442"/>
        <rFont val="Tahoma"/>
        <family val="2"/>
      </rPr>
      <t xml:space="preserve">Inversiones en </t>
    </r>
    <r>
      <rPr>
        <b/>
        <sz val="10"/>
        <color indexed="9"/>
        <rFont val="Tahoma"/>
        <family val="2"/>
      </rPr>
      <t>ACTIVO MATERIAL</t>
    </r>
  </si>
  <si>
    <t>Gastos legales consittución empresa</t>
  </si>
  <si>
    <t>Salarios previos</t>
  </si>
  <si>
    <t>Asesorías</t>
  </si>
  <si>
    <t>Total inmovilizado</t>
  </si>
  <si>
    <r>
      <t xml:space="preserve">Ventas mínimas </t>
    </r>
    <r>
      <rPr>
        <sz val="8"/>
        <color theme="6" tint="-0.499984740745262"/>
        <rFont val="Tahoma"/>
        <family val="2"/>
      </rPr>
      <t>para % BD</t>
    </r>
  </si>
  <si>
    <t>% Beneficio deseable</t>
  </si>
  <si>
    <r>
      <rPr>
        <sz val="10"/>
        <rFont val="Tahoma"/>
        <family val="2"/>
      </rPr>
      <t xml:space="preserve">Ventas para </t>
    </r>
    <r>
      <rPr>
        <b/>
        <sz val="10"/>
        <rFont val="Tahoma"/>
        <family val="2"/>
      </rPr>
      <t>% Beneficio</t>
    </r>
  </si>
  <si>
    <r>
      <rPr>
        <sz val="10"/>
        <rFont val="Tahoma"/>
        <family val="2"/>
      </rPr>
      <t xml:space="preserve">Ventas para </t>
    </r>
    <r>
      <rPr>
        <b/>
        <sz val="10"/>
        <rFont val="Tahoma"/>
        <family val="2"/>
      </rPr>
      <t>Punto Equilibrio</t>
    </r>
  </si>
  <si>
    <t xml:space="preserve">  ↓ Aquí hay filas ocultas, desprotege y muestra</t>
  </si>
  <si>
    <t>planes inteligentes</t>
  </si>
  <si>
    <t>Análisis fácil de viabilidad de un negocio - versión 3.0 GRATIS</t>
  </si>
  <si>
    <t>Versión gratuita no está permitida su venta - si quieres la versión desprotegida pídela a atencion@e.ditor.com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</si>
</sst>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€_-;\-* #,##0\ _€_-;_-* &quot;-&quot;\ _€_-;_-@_-"/>
    <numFmt numFmtId="164" formatCode="#,##0_ ;\-#,##0\ "/>
    <numFmt numFmtId="165" formatCode="#,##0.00_ ;[Red]\-#,##0.00\ "/>
    <numFmt numFmtId="166" formatCode="#,##0.0000"/>
    <numFmt numFmtId="167" formatCode="#,##0.0"/>
  </numFmts>
  <fonts count="1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sz val="14"/>
      <color indexed="16"/>
      <name val="Tahoma"/>
      <family val="2"/>
    </font>
    <font>
      <b/>
      <sz val="14"/>
      <name val="Tahoma"/>
      <family val="2"/>
    </font>
    <font>
      <b/>
      <sz val="12"/>
      <color indexed="60"/>
      <name val="Tahoma"/>
      <family val="2"/>
    </font>
    <font>
      <b/>
      <sz val="16"/>
      <color indexed="60"/>
      <name val="Tahoma"/>
      <family val="2"/>
    </font>
    <font>
      <sz val="8"/>
      <name val="Tahoma"/>
      <family val="2"/>
    </font>
    <font>
      <i/>
      <sz val="12"/>
      <name val="Tahoma"/>
      <family val="2"/>
    </font>
    <font>
      <sz val="10"/>
      <name val="Tahoma"/>
      <family val="2"/>
    </font>
    <font>
      <sz val="10"/>
      <color indexed="23"/>
      <name val="Tahoma"/>
      <family val="2"/>
    </font>
    <font>
      <sz val="11"/>
      <name val="Tahoma"/>
      <family val="2"/>
    </font>
    <font>
      <sz val="11"/>
      <color indexed="59"/>
      <name val="Tahoma"/>
      <family val="2"/>
    </font>
    <font>
      <b/>
      <sz val="16"/>
      <color indexed="26"/>
      <name val="Tahoma"/>
      <family val="2"/>
    </font>
    <font>
      <u/>
      <sz val="10"/>
      <color indexed="12"/>
      <name val="Arial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8"/>
      <color indexed="9"/>
      <name val="Tahoma"/>
      <family val="2"/>
    </font>
    <font>
      <b/>
      <sz val="20"/>
      <color indexed="9"/>
      <name val="Verdana"/>
      <family val="2"/>
    </font>
    <font>
      <b/>
      <sz val="16"/>
      <color indexed="9"/>
      <name val="Tahoma"/>
      <family val="2"/>
    </font>
    <font>
      <b/>
      <sz val="18"/>
      <color indexed="42"/>
      <name val="Arial"/>
      <family val="2"/>
    </font>
    <font>
      <b/>
      <sz val="10"/>
      <color indexed="9"/>
      <name val="Tahoma"/>
      <family val="2"/>
    </font>
    <font>
      <b/>
      <sz val="10"/>
      <color indexed="9"/>
      <name val="Verdana"/>
      <family val="2"/>
    </font>
    <font>
      <sz val="11"/>
      <name val="Arial"/>
      <family val="2"/>
    </font>
    <font>
      <b/>
      <sz val="18"/>
      <color indexed="9"/>
      <name val="Arial"/>
      <family val="2"/>
    </font>
    <font>
      <b/>
      <i/>
      <sz val="12"/>
      <name val="Tahoma"/>
      <family val="2"/>
    </font>
    <font>
      <b/>
      <sz val="10"/>
      <color indexed="18"/>
      <name val="Tahoma"/>
      <family val="2"/>
    </font>
    <font>
      <sz val="12"/>
      <color indexed="16"/>
      <name val="Tahoma"/>
      <family val="2"/>
    </font>
    <font>
      <b/>
      <sz val="14"/>
      <color indexed="9"/>
      <name val="Tahoma"/>
      <family val="2"/>
    </font>
    <font>
      <b/>
      <sz val="8"/>
      <color indexed="60"/>
      <name val="Tahoma"/>
      <family val="2"/>
    </font>
    <font>
      <sz val="8"/>
      <color indexed="60"/>
      <name val="Tahoma"/>
      <family val="2"/>
    </font>
    <font>
      <b/>
      <sz val="9"/>
      <color indexed="60"/>
      <name val="Tahoma"/>
      <family val="2"/>
    </font>
    <font>
      <b/>
      <sz val="9"/>
      <color indexed="16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9"/>
      <color indexed="60"/>
      <name val="Tahoma"/>
      <family val="2"/>
    </font>
    <font>
      <b/>
      <sz val="9"/>
      <name val="Tahoma"/>
      <family val="2"/>
    </font>
    <font>
      <b/>
      <sz val="10"/>
      <color indexed="16"/>
      <name val="Tahoma"/>
      <family val="2"/>
    </font>
    <font>
      <b/>
      <sz val="9"/>
      <color indexed="9"/>
      <name val="Tahoma"/>
      <family val="2"/>
    </font>
    <font>
      <sz val="9"/>
      <color indexed="18"/>
      <name val="Tahoma"/>
      <family val="2"/>
    </font>
    <font>
      <sz val="10"/>
      <color indexed="18"/>
      <name val="Tahoma"/>
      <family val="2"/>
    </font>
    <font>
      <b/>
      <u/>
      <sz val="8"/>
      <color indexed="60"/>
      <name val="Tahoma"/>
      <family val="2"/>
    </font>
    <font>
      <b/>
      <sz val="11"/>
      <color indexed="9"/>
      <name val="Tahoma"/>
      <family val="2"/>
    </font>
    <font>
      <b/>
      <sz val="10"/>
      <color indexed="60"/>
      <name val="Tahoma"/>
      <family val="2"/>
    </font>
    <font>
      <b/>
      <u/>
      <sz val="9"/>
      <name val="Tahoma"/>
      <family val="2"/>
    </font>
    <font>
      <sz val="9"/>
      <color indexed="16"/>
      <name val="Tahoma"/>
      <family val="2"/>
    </font>
    <font>
      <b/>
      <sz val="12"/>
      <color indexed="9"/>
      <name val="Tahoma"/>
      <family val="2"/>
    </font>
    <font>
      <b/>
      <sz val="10"/>
      <name val="Arial"/>
      <family val="2"/>
    </font>
    <font>
      <sz val="10"/>
      <color indexed="10"/>
      <name val="Tahoma"/>
      <family val="2"/>
    </font>
    <font>
      <sz val="8"/>
      <color indexed="16"/>
      <name val="Tahoma"/>
      <family val="2"/>
    </font>
    <font>
      <sz val="11"/>
      <color indexed="9"/>
      <name val="Tahoma"/>
      <family val="2"/>
    </font>
    <font>
      <sz val="10"/>
      <name val="Arial"/>
      <family val="2"/>
    </font>
    <font>
      <b/>
      <sz val="11"/>
      <name val="Tahoma"/>
      <family val="2"/>
    </font>
    <font>
      <sz val="10"/>
      <color indexed="16"/>
      <name val="Tahoma"/>
      <family val="2"/>
    </font>
    <font>
      <b/>
      <sz val="8"/>
      <color indexed="16"/>
      <name val="Tahoma"/>
      <family val="2"/>
    </font>
    <font>
      <u/>
      <sz val="9"/>
      <name val="Tahoma"/>
      <family val="2"/>
    </font>
    <font>
      <b/>
      <sz val="18"/>
      <color indexed="26"/>
      <name val="Tahoma"/>
      <family val="2"/>
    </font>
    <font>
      <sz val="12"/>
      <color indexed="26"/>
      <name val="Tahoma"/>
      <family val="2"/>
    </font>
    <font>
      <b/>
      <sz val="10"/>
      <color indexed="10"/>
      <name val="Tahoma"/>
      <family val="2"/>
    </font>
    <font>
      <sz val="9"/>
      <color indexed="23"/>
      <name val="Tahoma"/>
      <family val="2"/>
    </font>
    <font>
      <sz val="10"/>
      <color indexed="63"/>
      <name val="Tahoma"/>
      <family val="2"/>
    </font>
    <font>
      <sz val="9"/>
      <color indexed="9"/>
      <name val="Tahoma"/>
      <family val="2"/>
    </font>
    <font>
      <b/>
      <u/>
      <sz val="14"/>
      <name val="Tahoma"/>
      <family val="2"/>
    </font>
    <font>
      <sz val="12"/>
      <color indexed="60"/>
      <name val="Tahoma"/>
      <family val="2"/>
    </font>
    <font>
      <u/>
      <sz val="12"/>
      <name val="Tahoma"/>
      <family val="2"/>
    </font>
    <font>
      <b/>
      <sz val="20"/>
      <color indexed="9"/>
      <name val="Tahoma"/>
      <family val="2"/>
    </font>
    <font>
      <b/>
      <sz val="14"/>
      <color indexed="26"/>
      <name val="Tahoma"/>
      <family val="2"/>
    </font>
    <font>
      <sz val="16"/>
      <name val="Tahoma"/>
      <family val="2"/>
    </font>
    <font>
      <b/>
      <u/>
      <sz val="12"/>
      <color indexed="60"/>
      <name val="Verdana"/>
      <family val="2"/>
    </font>
    <font>
      <b/>
      <u/>
      <sz val="12"/>
      <name val="Tahoma"/>
      <family val="2"/>
    </font>
    <font>
      <b/>
      <sz val="16"/>
      <color rgb="FF993300"/>
      <name val="Tahoma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b/>
      <sz val="12"/>
      <color rgb="FF008000"/>
      <name val="Tahoma"/>
      <family val="2"/>
    </font>
    <font>
      <b/>
      <sz val="8"/>
      <color rgb="FF008000"/>
      <name val="Tahoma"/>
      <family val="2"/>
    </font>
    <font>
      <b/>
      <i/>
      <sz val="26"/>
      <color rgb="FF993300"/>
      <name val="Rage Italic"/>
      <family val="4"/>
    </font>
    <font>
      <b/>
      <sz val="26"/>
      <color indexed="9"/>
      <name val="Segoe UI"/>
      <family val="2"/>
    </font>
    <font>
      <b/>
      <i/>
      <sz val="36"/>
      <color indexed="43"/>
      <name val="Segoe UI"/>
      <family val="2"/>
    </font>
    <font>
      <b/>
      <sz val="26"/>
      <color indexed="42"/>
      <name val="Segoe UI"/>
      <family val="2"/>
    </font>
    <font>
      <sz val="14"/>
      <color theme="0"/>
      <name val="Segoe UI"/>
      <family val="2"/>
    </font>
    <font>
      <sz val="14"/>
      <color indexed="23"/>
      <name val="Segoe UI"/>
      <family val="2"/>
    </font>
    <font>
      <b/>
      <sz val="10"/>
      <color indexed="26"/>
      <name val="Tahoma"/>
      <family val="2"/>
    </font>
    <font>
      <b/>
      <sz val="8"/>
      <name val="Tahoma"/>
      <family val="2"/>
    </font>
    <font>
      <sz val="9"/>
      <color theme="6" tint="-0.249977111117893"/>
      <name val="Tahoma"/>
      <family val="2"/>
    </font>
    <font>
      <sz val="8"/>
      <color theme="6" tint="-0.249977111117893"/>
      <name val="Tahoma"/>
      <family val="2"/>
    </font>
    <font>
      <b/>
      <sz val="12"/>
      <color indexed="9"/>
      <name val="Segoe UI"/>
      <family val="2"/>
    </font>
    <font>
      <sz val="10"/>
      <name val="Segoe UI"/>
      <family val="2"/>
    </font>
    <font>
      <b/>
      <sz val="14"/>
      <color indexed="9"/>
      <name val="Segoe UI"/>
      <family val="2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b/>
      <sz val="12"/>
      <color rgb="FFC00000"/>
      <name val="Tahoma"/>
      <family val="2"/>
    </font>
    <font>
      <sz val="12"/>
      <color rgb="FFC00000"/>
      <name val="Tahoma"/>
      <family val="2"/>
    </font>
    <font>
      <sz val="8"/>
      <color rgb="FF000000"/>
      <name val="Tahoma"/>
      <family val="2"/>
    </font>
    <font>
      <sz val="10"/>
      <name val="Calibri"/>
      <family val="2"/>
    </font>
    <font>
      <sz val="10"/>
      <color rgb="FF000000"/>
      <name val="Tahoma"/>
      <family val="2"/>
    </font>
    <font>
      <b/>
      <sz val="14"/>
      <color rgb="FFC00000"/>
      <name val="Tahoma"/>
      <family val="2"/>
    </font>
    <font>
      <b/>
      <u/>
      <sz val="20"/>
      <color rgb="FFC00000"/>
      <name val="Tahoma"/>
      <family val="2"/>
    </font>
    <font>
      <b/>
      <u/>
      <sz val="18"/>
      <color rgb="FFC00000"/>
      <name val="Tahoma"/>
      <family val="2"/>
    </font>
    <font>
      <sz val="10"/>
      <color theme="0"/>
      <name val="Arial"/>
      <family val="2"/>
    </font>
    <font>
      <b/>
      <u/>
      <sz val="18"/>
      <color theme="9" tint="-0.499984740745262"/>
      <name val="Tahoma"/>
      <family val="2"/>
    </font>
    <font>
      <sz val="26"/>
      <color theme="9" tint="0.39997558519241921"/>
      <name val="Mistral"/>
      <family val="4"/>
    </font>
    <font>
      <sz val="26"/>
      <color theme="5" tint="0.59999389629810485"/>
      <name val="Mistral"/>
      <family val="4"/>
    </font>
    <font>
      <sz val="10"/>
      <color indexed="60"/>
      <name val="Tahoma"/>
      <family val="2"/>
    </font>
    <font>
      <b/>
      <sz val="9"/>
      <color indexed="8"/>
      <name val="Tahoma"/>
      <family val="2"/>
    </font>
    <font>
      <sz val="9"/>
      <color theme="3" tint="-0.249977111117893"/>
      <name val="Arial"/>
      <family val="2"/>
    </font>
    <font>
      <sz val="9"/>
      <color theme="3" tint="-0.249977111117893"/>
      <name val="Tahoma"/>
      <family val="2"/>
    </font>
    <font>
      <sz val="10"/>
      <color theme="3" tint="-0.249977111117893"/>
      <name val="Tahoma"/>
      <family val="2"/>
    </font>
    <font>
      <b/>
      <sz val="10"/>
      <color theme="6" tint="0.79998168889431442"/>
      <name val="Tahoma"/>
      <family val="2"/>
    </font>
    <font>
      <sz val="9"/>
      <color theme="6" tint="-0.499984740745262"/>
      <name val="Tahoma"/>
      <family val="2"/>
    </font>
    <font>
      <sz val="8"/>
      <color theme="6" tint="-0.499984740745262"/>
      <name val="Tahoma"/>
      <family val="2"/>
    </font>
    <font>
      <sz val="10"/>
      <color theme="0" tint="-0.499984740745262"/>
      <name val="Tahoma"/>
      <family val="2"/>
    </font>
    <font>
      <sz val="12"/>
      <color indexed="23"/>
      <name val="Segoe UI"/>
      <family val="2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4659260841701"/>
        <bgColor indexed="64"/>
      </patternFill>
    </fill>
  </fills>
  <borders count="2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indexed="59"/>
      </left>
      <right/>
      <top style="medium">
        <color indexed="59"/>
      </top>
      <bottom/>
      <diagonal/>
    </border>
    <border>
      <left style="medium">
        <color indexed="59"/>
      </left>
      <right/>
      <top/>
      <bottom style="medium">
        <color indexed="59"/>
      </bottom>
      <diagonal/>
    </border>
    <border>
      <left style="thin">
        <color indexed="22"/>
      </left>
      <right/>
      <top style="medium">
        <color indexed="16"/>
      </top>
      <bottom/>
      <diagonal/>
    </border>
    <border>
      <left/>
      <right/>
      <top style="medium">
        <color indexed="16"/>
      </top>
      <bottom/>
      <diagonal/>
    </border>
    <border>
      <left/>
      <right style="thin">
        <color indexed="22"/>
      </right>
      <top style="medium">
        <color indexed="16"/>
      </top>
      <bottom/>
      <diagonal/>
    </border>
    <border>
      <left style="thin">
        <color indexed="22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2"/>
      </right>
      <top/>
      <bottom style="thin">
        <color indexed="23"/>
      </bottom>
      <diagonal/>
    </border>
    <border>
      <left style="thin">
        <color indexed="22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 style="thin">
        <color indexed="8"/>
      </top>
      <bottom style="thin">
        <color indexed="8"/>
      </bottom>
      <diagonal/>
    </border>
    <border>
      <left style="thick">
        <color indexed="59"/>
      </left>
      <right/>
      <top style="thick">
        <color indexed="59"/>
      </top>
      <bottom style="thick">
        <color indexed="59"/>
      </bottom>
      <diagonal/>
    </border>
    <border>
      <left/>
      <right/>
      <top style="thick">
        <color indexed="59"/>
      </top>
      <bottom style="thick">
        <color indexed="59"/>
      </bottom>
      <diagonal/>
    </border>
    <border>
      <left/>
      <right style="thick">
        <color indexed="59"/>
      </right>
      <top style="thick">
        <color indexed="59"/>
      </top>
      <bottom style="thick">
        <color indexed="59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/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thin">
        <color indexed="22"/>
      </bottom>
      <diagonal/>
    </border>
    <border>
      <left style="thin">
        <color indexed="22"/>
      </left>
      <right/>
      <top style="thick">
        <color indexed="59"/>
      </top>
      <bottom/>
      <diagonal/>
    </border>
    <border>
      <left/>
      <right/>
      <top style="thick">
        <color indexed="59"/>
      </top>
      <bottom/>
      <diagonal/>
    </border>
    <border>
      <left/>
      <right style="thin">
        <color indexed="22"/>
      </right>
      <top style="thick">
        <color indexed="59"/>
      </top>
      <bottom/>
      <diagonal/>
    </border>
    <border>
      <left style="thin">
        <color indexed="22"/>
      </left>
      <right/>
      <top style="medium">
        <color indexed="58"/>
      </top>
      <bottom/>
      <diagonal/>
    </border>
    <border>
      <left/>
      <right/>
      <top style="medium">
        <color indexed="58"/>
      </top>
      <bottom/>
      <diagonal/>
    </border>
    <border>
      <left/>
      <right style="thin">
        <color indexed="22"/>
      </right>
      <top style="medium">
        <color indexed="58"/>
      </top>
      <bottom/>
      <diagonal/>
    </border>
    <border>
      <left style="medium">
        <color indexed="59"/>
      </left>
      <right/>
      <top style="medium">
        <color indexed="59"/>
      </top>
      <bottom style="medium">
        <color indexed="59"/>
      </bottom>
      <diagonal/>
    </border>
    <border>
      <left/>
      <right/>
      <top style="medium">
        <color indexed="59"/>
      </top>
      <bottom style="medium">
        <color indexed="59"/>
      </bottom>
      <diagonal/>
    </border>
    <border>
      <left/>
      <right style="medium">
        <color indexed="59"/>
      </right>
      <top style="medium">
        <color indexed="59"/>
      </top>
      <bottom style="medium">
        <color indexed="59"/>
      </bottom>
      <diagonal/>
    </border>
    <border>
      <left style="thin">
        <color indexed="22"/>
      </left>
      <right/>
      <top style="medium">
        <color indexed="59"/>
      </top>
      <bottom/>
      <diagonal/>
    </border>
    <border>
      <left/>
      <right/>
      <top style="medium">
        <color indexed="59"/>
      </top>
      <bottom/>
      <diagonal/>
    </border>
    <border>
      <left/>
      <right style="thin">
        <color indexed="22"/>
      </right>
      <top style="medium">
        <color indexed="59"/>
      </top>
      <bottom/>
      <diagonal/>
    </border>
    <border>
      <left style="thin">
        <color indexed="22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22"/>
      </right>
      <top/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58"/>
      </left>
      <right/>
      <top style="medium">
        <color indexed="58"/>
      </top>
      <bottom style="medium">
        <color indexed="58"/>
      </bottom>
      <diagonal/>
    </border>
    <border>
      <left/>
      <right/>
      <top style="medium">
        <color indexed="58"/>
      </top>
      <bottom style="medium">
        <color indexed="58"/>
      </bottom>
      <diagonal/>
    </border>
    <border>
      <left/>
      <right style="medium">
        <color indexed="58"/>
      </right>
      <top style="medium">
        <color indexed="58"/>
      </top>
      <bottom style="medium">
        <color indexed="58"/>
      </bottom>
      <diagonal/>
    </border>
    <border>
      <left style="thick">
        <color indexed="59"/>
      </left>
      <right/>
      <top style="thin">
        <color indexed="9"/>
      </top>
      <bottom style="thick">
        <color indexed="59"/>
      </bottom>
      <diagonal/>
    </border>
    <border>
      <left/>
      <right/>
      <top style="thin">
        <color indexed="9"/>
      </top>
      <bottom style="thick">
        <color indexed="59"/>
      </bottom>
      <diagonal/>
    </border>
    <border>
      <left/>
      <right style="thick">
        <color indexed="59"/>
      </right>
      <top style="thin">
        <color indexed="9"/>
      </top>
      <bottom style="thick">
        <color indexed="59"/>
      </bottom>
      <diagonal/>
    </border>
    <border>
      <left/>
      <right style="medium">
        <color indexed="59"/>
      </right>
      <top style="medium">
        <color indexed="59"/>
      </top>
      <bottom/>
      <diagonal/>
    </border>
    <border>
      <left/>
      <right/>
      <top/>
      <bottom style="medium">
        <color indexed="59"/>
      </bottom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ck">
        <color indexed="59"/>
      </left>
      <right/>
      <top style="thick">
        <color indexed="59"/>
      </top>
      <bottom/>
      <diagonal/>
    </border>
    <border>
      <left/>
      <right style="thick">
        <color indexed="59"/>
      </right>
      <top style="thick">
        <color indexed="59"/>
      </top>
      <bottom/>
      <diagonal/>
    </border>
    <border>
      <left style="thick">
        <color indexed="59"/>
      </left>
      <right/>
      <top/>
      <bottom style="thick">
        <color indexed="59"/>
      </bottom>
      <diagonal/>
    </border>
    <border>
      <left/>
      <right/>
      <top/>
      <bottom style="thick">
        <color indexed="59"/>
      </bottom>
      <diagonal/>
    </border>
    <border>
      <left/>
      <right style="thick">
        <color indexed="59"/>
      </right>
      <top/>
      <bottom style="thick">
        <color indexed="59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ck">
        <color indexed="5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ck">
        <color indexed="59"/>
      </right>
      <top/>
      <bottom style="thin">
        <color indexed="9"/>
      </bottom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/>
      <top/>
      <bottom style="hair">
        <color indexed="22"/>
      </bottom>
      <diagonal/>
    </border>
    <border>
      <left style="thin">
        <color indexed="22"/>
      </left>
      <right style="thick">
        <color rgb="FFC00000"/>
      </right>
      <top/>
      <bottom style="hair">
        <color indexed="22"/>
      </bottom>
      <diagonal/>
    </border>
    <border>
      <left style="thick">
        <color rgb="FFC00000"/>
      </left>
      <right/>
      <top style="hair">
        <color indexed="22"/>
      </top>
      <bottom style="hair">
        <color indexed="22"/>
      </bottom>
      <diagonal/>
    </border>
    <border>
      <left style="thin">
        <color indexed="22"/>
      </left>
      <right style="thick">
        <color rgb="FFC00000"/>
      </right>
      <top style="hair">
        <color indexed="22"/>
      </top>
      <bottom style="hair">
        <color indexed="22"/>
      </bottom>
      <diagonal/>
    </border>
    <border>
      <left style="thick">
        <color rgb="FFC00000"/>
      </left>
      <right/>
      <top/>
      <bottom style="thin">
        <color indexed="22"/>
      </bottom>
      <diagonal/>
    </border>
    <border>
      <left style="thin">
        <color indexed="22"/>
      </left>
      <right style="thick">
        <color rgb="FFC00000"/>
      </right>
      <top/>
      <bottom style="thin">
        <color indexed="22"/>
      </bottom>
      <diagonal/>
    </border>
    <border>
      <left style="thick">
        <color rgb="FFC00000"/>
      </left>
      <right/>
      <top style="thin">
        <color indexed="22"/>
      </top>
      <bottom/>
      <diagonal/>
    </border>
    <border>
      <left style="thin">
        <color indexed="22"/>
      </left>
      <right style="thick">
        <color rgb="FFC00000"/>
      </right>
      <top style="thin">
        <color indexed="22"/>
      </top>
      <bottom/>
      <diagonal/>
    </border>
    <border>
      <left style="thick">
        <color rgb="FFC00000"/>
      </left>
      <right style="thin">
        <color indexed="22"/>
      </right>
      <top/>
      <bottom style="hair">
        <color indexed="22"/>
      </bottom>
      <diagonal/>
    </border>
    <border>
      <left/>
      <right style="thick">
        <color rgb="FFC00000"/>
      </right>
      <top/>
      <bottom style="hair">
        <color indexed="22"/>
      </bottom>
      <diagonal/>
    </border>
    <border>
      <left style="thick">
        <color rgb="FFC00000"/>
      </left>
      <right style="thin">
        <color indexed="22"/>
      </right>
      <top style="hair">
        <color indexed="22"/>
      </top>
      <bottom/>
      <diagonal/>
    </border>
    <border>
      <left/>
      <right style="thick">
        <color rgb="FFC00000"/>
      </right>
      <top style="hair">
        <color indexed="22"/>
      </top>
      <bottom/>
      <diagonal/>
    </border>
    <border>
      <left style="thick">
        <color rgb="FFC00000"/>
      </left>
      <right style="thin">
        <color indexed="22"/>
      </right>
      <top style="hair">
        <color indexed="22"/>
      </top>
      <bottom style="hair">
        <color indexed="22"/>
      </bottom>
      <diagonal/>
    </border>
    <border>
      <left/>
      <right style="thick">
        <color rgb="FFC00000"/>
      </right>
      <top style="hair">
        <color indexed="22"/>
      </top>
      <bottom style="hair">
        <color indexed="22"/>
      </bottom>
      <diagonal/>
    </border>
    <border>
      <left style="thick">
        <color rgb="FFC00000"/>
      </left>
      <right style="thin">
        <color indexed="22"/>
      </right>
      <top style="hair">
        <color indexed="22"/>
      </top>
      <bottom style="thick">
        <color rgb="FFC00000"/>
      </bottom>
      <diagonal/>
    </border>
    <border>
      <left/>
      <right style="thick">
        <color rgb="FFC00000"/>
      </right>
      <top style="hair">
        <color indexed="22"/>
      </top>
      <bottom style="thick">
        <color rgb="FFC00000"/>
      </bottom>
      <diagonal/>
    </border>
    <border>
      <left style="thick">
        <color rgb="FFC00000"/>
      </left>
      <right/>
      <top style="hair">
        <color indexed="22"/>
      </top>
      <bottom style="thin">
        <color rgb="FFC00000"/>
      </bottom>
      <diagonal/>
    </border>
    <border>
      <left style="thin">
        <color indexed="22"/>
      </left>
      <right style="thick">
        <color rgb="FFC00000"/>
      </right>
      <top style="hair">
        <color indexed="22"/>
      </top>
      <bottom style="thin">
        <color rgb="FFC00000"/>
      </bottom>
      <diagonal/>
    </border>
    <border>
      <left style="thick">
        <color rgb="FFC00000"/>
      </left>
      <right/>
      <top style="hair">
        <color indexed="22"/>
      </top>
      <bottom/>
      <diagonal/>
    </border>
    <border>
      <left style="thin">
        <color indexed="22"/>
      </left>
      <right style="thick">
        <color rgb="FFC00000"/>
      </right>
      <top style="hair">
        <color indexed="22"/>
      </top>
      <bottom/>
      <diagonal/>
    </border>
    <border>
      <left style="thick">
        <color rgb="FFC00000"/>
      </left>
      <right/>
      <top style="thin">
        <color rgb="FFC00000"/>
      </top>
      <bottom style="medium">
        <color rgb="FFC00000"/>
      </bottom>
      <diagonal/>
    </border>
    <border>
      <left style="thin">
        <color indexed="22"/>
      </left>
      <right style="thick">
        <color rgb="FFC00000"/>
      </right>
      <top style="thin">
        <color rgb="FFC00000"/>
      </top>
      <bottom style="medium">
        <color rgb="FFC00000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9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indexed="2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2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indexed="2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2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22"/>
      </top>
      <bottom style="thin">
        <color indexed="22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/>
      <diagonal/>
    </border>
    <border>
      <left/>
      <right style="thin">
        <color theme="5" tint="-0.24994659260841701"/>
      </right>
      <top/>
      <bottom/>
      <diagonal/>
    </border>
    <border>
      <left style="thick">
        <color rgb="FFC00000"/>
      </left>
      <right/>
      <top/>
      <bottom style="thin">
        <color rgb="FFC00000"/>
      </bottom>
      <diagonal/>
    </border>
    <border>
      <left style="thin">
        <color indexed="22"/>
      </left>
      <right style="thick">
        <color rgb="FFC00000"/>
      </right>
      <top/>
      <bottom style="thin">
        <color rgb="FFC00000"/>
      </bottom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 style="thin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 style="medium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indexed="60"/>
      </left>
      <right/>
      <top/>
      <bottom style="thin">
        <color indexed="60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ck">
        <color theme="6" tint="-0.499984740745262"/>
      </left>
      <right/>
      <top/>
      <bottom style="thick">
        <color theme="6" tint="-0.499984740745262"/>
      </bottom>
      <diagonal/>
    </border>
    <border>
      <left/>
      <right style="thick">
        <color theme="6" tint="-0.499984740745262"/>
      </right>
      <top/>
      <bottom style="thick">
        <color theme="6" tint="-0.499984740745262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5" tint="0.39994506668294322"/>
      </left>
      <right/>
      <top style="thin">
        <color theme="5" tint="0.39994506668294322"/>
      </top>
      <bottom/>
      <diagonal/>
    </border>
    <border>
      <left/>
      <right/>
      <top style="thin">
        <color theme="5" tint="0.39994506668294322"/>
      </top>
      <bottom/>
      <diagonal/>
    </border>
    <border>
      <left/>
      <right style="thin">
        <color theme="5" tint="0.39994506668294322"/>
      </right>
      <top style="thin">
        <color theme="5" tint="0.39994506668294322"/>
      </top>
      <bottom/>
      <diagonal/>
    </border>
    <border>
      <left style="thin">
        <color theme="5" tint="0.39994506668294322"/>
      </left>
      <right/>
      <top/>
      <bottom style="thin">
        <color theme="5" tint="0.39994506668294322"/>
      </bottom>
      <diagonal/>
    </border>
    <border>
      <left/>
      <right/>
      <top/>
      <bottom style="thin">
        <color theme="5" tint="0.39994506668294322"/>
      </bottom>
      <diagonal/>
    </border>
    <border>
      <left/>
      <right style="thin">
        <color theme="5" tint="0.39994506668294322"/>
      </right>
      <top/>
      <bottom style="thin">
        <color theme="5" tint="0.39994506668294322"/>
      </bottom>
      <diagonal/>
    </border>
    <border>
      <left style="thin">
        <color indexed="22"/>
      </left>
      <right/>
      <top/>
      <bottom style="medium">
        <color indexed="59"/>
      </bottom>
      <diagonal/>
    </border>
    <border>
      <left/>
      <right style="thin">
        <color indexed="22"/>
      </right>
      <top/>
      <bottom style="medium">
        <color indexed="59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0.59996337778862885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0.59996337778862885"/>
      </top>
      <bottom style="thin">
        <color theme="6" tint="0.59996337778862885"/>
      </bottom>
      <diagonal/>
    </border>
    <border>
      <left style="medium">
        <color theme="6" tint="-0.499984740745262"/>
      </left>
      <right style="thick">
        <color theme="6" tint="-0.499984740745262"/>
      </right>
      <top style="medium">
        <color theme="6" tint="-0.499984740745262"/>
      </top>
      <bottom/>
      <diagonal/>
    </border>
    <border>
      <left style="thick">
        <color theme="6" tint="-0.499984740745262"/>
      </left>
      <right style="thin">
        <color theme="6" tint="-0.499984740745262"/>
      </right>
      <top style="medium">
        <color theme="6" tint="-0.499984740745262"/>
      </top>
      <bottom/>
      <diagonal/>
    </border>
    <border>
      <left style="thin">
        <color theme="6" tint="-0.499984740745262"/>
      </left>
      <right/>
      <top style="medium">
        <color theme="6" tint="-0.499984740745262"/>
      </top>
      <bottom style="thin">
        <color theme="6" tint="-0.499984740745262"/>
      </bottom>
      <diagonal/>
    </border>
    <border>
      <left/>
      <right/>
      <top style="medium">
        <color theme="6" tint="-0.499984740745262"/>
      </top>
      <bottom style="thin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thin">
        <color theme="6" tint="-0.499984740745262"/>
      </bottom>
      <diagonal/>
    </border>
    <border>
      <left style="medium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0.59996337778862885"/>
      </bottom>
      <diagonal/>
    </border>
    <border>
      <left style="medium">
        <color theme="6" tint="-0.499984740745262"/>
      </left>
      <right style="thin">
        <color theme="6" tint="-0.499984740745262"/>
      </right>
      <top style="thin">
        <color theme="6" tint="0.59996337778862885"/>
      </top>
      <bottom style="thin">
        <color theme="6" tint="0.59996337778862885"/>
      </bottom>
      <diagonal/>
    </border>
    <border>
      <left style="medium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n">
        <color theme="6" tint="-0.499984740745262"/>
      </right>
      <top style="thin">
        <color theme="6" tint="0.59996337778862885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0.59996337778862885"/>
      </top>
      <bottom/>
      <diagonal/>
    </border>
    <border>
      <left style="thick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ck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0" tint="-0.14996795556505021"/>
      </bottom>
      <diagonal/>
    </border>
    <border>
      <left/>
      <right/>
      <top style="thin">
        <color theme="6" tint="-0.499984740745262"/>
      </top>
      <bottom style="hair">
        <color theme="0" tint="-0.14996795556505021"/>
      </bottom>
      <diagonal/>
    </border>
    <border>
      <left/>
      <right style="medium">
        <color theme="6" tint="-0.499984740745262"/>
      </right>
      <top style="thin">
        <color theme="6" tint="-0.499984740745262"/>
      </top>
      <bottom style="hair">
        <color theme="0" tint="-0.14996795556505021"/>
      </bottom>
      <diagonal/>
    </border>
    <border>
      <left style="thin">
        <color theme="6" tint="-0.499984740745262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medium">
        <color theme="6" tint="-0.499984740745262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6" tint="-0.499984740745262"/>
      </left>
      <right/>
      <top style="hair">
        <color theme="0" tint="-0.14996795556505021"/>
      </top>
      <bottom style="medium">
        <color theme="6" tint="-0.499984740745262"/>
      </bottom>
      <diagonal/>
    </border>
    <border>
      <left/>
      <right/>
      <top style="hair">
        <color theme="0" tint="-0.14996795556505021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hair">
        <color theme="0" tint="-0.14996795556505021"/>
      </top>
      <bottom style="medium">
        <color theme="6" tint="-0.499984740745262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theme="3" tint="-0.24994659260841701"/>
      </top>
      <bottom style="hair">
        <color theme="0" tint="-0.14996795556505021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thin">
        <color theme="6" tint="0.59996337778862885"/>
      </bottom>
      <diagonal/>
    </border>
    <border>
      <left style="medium">
        <color theme="6" tint="-0.499984740745262"/>
      </left>
      <right/>
      <top style="thin">
        <color theme="6" tint="0.59996337778862885"/>
      </top>
      <bottom style="thin">
        <color theme="6" tint="0.59996337778862885"/>
      </bottom>
      <diagonal/>
    </border>
    <border>
      <left style="medium">
        <color theme="6" tint="-0.499984740745262"/>
      </left>
      <right/>
      <top/>
      <bottom/>
      <diagonal/>
    </border>
    <border>
      <left style="medium">
        <color theme="6" tint="-0.499984740745262"/>
      </left>
      <right/>
      <top style="thin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 style="thick">
        <color theme="6" tint="-0.499984740745262"/>
      </left>
      <right style="thin">
        <color theme="6" tint="-0.499984740745262"/>
      </right>
      <top style="medium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medium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0.59996337778862885"/>
      </bottom>
      <diagonal/>
    </border>
    <border>
      <left style="thin">
        <color theme="6" tint="-0.499984740745262"/>
      </left>
      <right/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-0.499984740745262"/>
      </left>
      <right style="thin">
        <color theme="3" tint="-0.24994659260841701"/>
      </right>
      <top style="medium">
        <color theme="6" tint="-0.499984740745262"/>
      </top>
      <bottom style="thin">
        <color theme="6" tint="-0.499984740745262"/>
      </bottom>
      <diagonal/>
    </border>
    <border>
      <left style="thin">
        <color theme="3" tint="-0.24994659260841701"/>
      </left>
      <right/>
      <top style="medium">
        <color theme="6" tint="-0.499984740745262"/>
      </top>
      <bottom style="thin">
        <color theme="3" tint="-0.24994659260841701"/>
      </bottom>
      <diagonal/>
    </border>
    <border>
      <left/>
      <right/>
      <top style="medium">
        <color theme="6" tint="-0.499984740745262"/>
      </top>
      <bottom style="thin">
        <color theme="3" tint="-0.24994659260841701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thin">
        <color theme="3" tint="-0.24994659260841701"/>
      </bottom>
      <diagonal/>
    </border>
    <border>
      <left/>
      <right style="medium">
        <color theme="6" tint="-0.499984740745262"/>
      </right>
      <top style="thin">
        <color theme="3" tint="-0.24994659260841701"/>
      </top>
      <bottom style="hair">
        <color theme="0" tint="-0.14996795556505021"/>
      </bottom>
      <diagonal/>
    </border>
    <border>
      <left style="thin">
        <color theme="3" tint="-0.24994659260841701"/>
      </left>
      <right/>
      <top style="hair">
        <color theme="0" tint="-0.14996795556505021"/>
      </top>
      <bottom style="medium">
        <color theme="6" tint="-0.499984740745262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499984740745262"/>
      </top>
      <bottom style="hair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hair">
        <color theme="6" tint="-0.24994659260841701"/>
      </top>
      <bottom style="hair">
        <color theme="6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medium">
        <color theme="6" tint="-0.499984740745262"/>
      </top>
      <bottom style="thin">
        <color theme="6" tint="-0.499984740745262"/>
      </bottom>
      <diagonal/>
    </border>
    <border>
      <left style="medium">
        <color theme="6" tint="-0.499984740745262"/>
      </left>
      <right/>
      <top/>
      <bottom style="thin">
        <color indexed="22"/>
      </bottom>
      <diagonal/>
    </border>
    <border>
      <left style="thin">
        <color indexed="64"/>
      </left>
      <right style="medium">
        <color theme="6" tint="-0.499984740745262"/>
      </right>
      <top style="thin">
        <color indexed="64"/>
      </top>
      <bottom style="thin">
        <color indexed="22"/>
      </bottom>
      <diagonal/>
    </border>
    <border>
      <left style="medium">
        <color theme="6" tint="-0.49998474074526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theme="6" tint="-0.499984740745262"/>
      </right>
      <top style="thin">
        <color indexed="22"/>
      </top>
      <bottom style="thin">
        <color indexed="22"/>
      </bottom>
      <diagonal/>
    </border>
    <border>
      <left style="thin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0.59996337778862885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hair">
        <color theme="6" tint="-0.24994659260841701"/>
      </top>
      <bottom/>
      <diagonal/>
    </border>
    <border>
      <left/>
      <right/>
      <top style="thin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 style="thin">
        <color theme="3" tint="-0.24994659260841701"/>
      </right>
      <top style="thin">
        <color theme="6" tint="-0.499984740745262"/>
      </top>
      <bottom style="medium">
        <color theme="6" tint="-0.499984740745262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</cellStyleXfs>
  <cellXfs count="579">
    <xf numFmtId="0" fontId="0" fillId="0" borderId="0" xfId="0"/>
    <xf numFmtId="0" fontId="0" fillId="0" borderId="0" xfId="0" applyFill="1" applyBorder="1"/>
    <xf numFmtId="0" fontId="0" fillId="2" borderId="1" xfId="0" applyFill="1" applyBorder="1"/>
    <xf numFmtId="164" fontId="0" fillId="2" borderId="1" xfId="0" applyNumberFormat="1" applyFill="1" applyBorder="1"/>
    <xf numFmtId="4" fontId="0" fillId="0" borderId="0" xfId="0" applyNumberFormat="1"/>
    <xf numFmtId="165" fontId="0" fillId="0" borderId="0" xfId="0" applyNumberFormat="1"/>
    <xf numFmtId="0" fontId="0" fillId="3" borderId="1" xfId="0" applyFill="1" applyBorder="1" applyAlignment="1">
      <alignment horizontal="center"/>
    </xf>
    <xf numFmtId="0" fontId="0" fillId="3" borderId="2" xfId="0" applyFill="1" applyBorder="1"/>
    <xf numFmtId="165" fontId="0" fillId="3" borderId="3" xfId="0" applyNumberFormat="1" applyFill="1" applyBorder="1"/>
    <xf numFmtId="0" fontId="0" fillId="3" borderId="4" xfId="0" applyFill="1" applyBorder="1"/>
    <xf numFmtId="165" fontId="0" fillId="3" borderId="5" xfId="0" applyNumberFormat="1" applyFill="1" applyBorder="1"/>
    <xf numFmtId="4" fontId="0" fillId="3" borderId="5" xfId="0" applyNumberFormat="1" applyFill="1" applyBorder="1"/>
    <xf numFmtId="0" fontId="0" fillId="3" borderId="6" xfId="0" applyFill="1" applyBorder="1"/>
    <xf numFmtId="165" fontId="0" fillId="3" borderId="7" xfId="0" applyNumberFormat="1" applyFill="1" applyBorder="1"/>
    <xf numFmtId="0" fontId="0" fillId="2" borderId="8" xfId="0" applyFill="1" applyBorder="1"/>
    <xf numFmtId="0" fontId="0" fillId="2" borderId="9" xfId="0" applyFill="1" applyBorder="1"/>
    <xf numFmtId="165" fontId="0" fillId="2" borderId="5" xfId="0" applyNumberFormat="1" applyFill="1" applyBorder="1"/>
    <xf numFmtId="0" fontId="0" fillId="2" borderId="10" xfId="0" applyFill="1" applyBorder="1"/>
    <xf numFmtId="165" fontId="0" fillId="2" borderId="7" xfId="0" applyNumberFormat="1" applyFill="1" applyBorder="1"/>
    <xf numFmtId="165" fontId="0" fillId="2" borderId="3" xfId="0" applyNumberFormat="1" applyFill="1" applyBorder="1"/>
    <xf numFmtId="0" fontId="0" fillId="3" borderId="8" xfId="0" applyFill="1" applyBorder="1"/>
    <xf numFmtId="10" fontId="0" fillId="3" borderId="3" xfId="0" applyNumberFormat="1" applyFill="1" applyBorder="1"/>
    <xf numFmtId="0" fontId="0" fillId="3" borderId="9" xfId="0" applyFill="1" applyBorder="1"/>
    <xf numFmtId="166" fontId="0" fillId="3" borderId="5" xfId="0" applyNumberFormat="1" applyFill="1" applyBorder="1"/>
    <xf numFmtId="0" fontId="0" fillId="3" borderId="10" xfId="0" applyFill="1" applyBorder="1" applyAlignment="1">
      <alignment horizontal="right"/>
    </xf>
    <xf numFmtId="0" fontId="0" fillId="3" borderId="10" xfId="0" applyFill="1" applyBorder="1"/>
    <xf numFmtId="0" fontId="0" fillId="3" borderId="11" xfId="0" applyFill="1" applyBorder="1"/>
    <xf numFmtId="164" fontId="0" fillId="3" borderId="3" xfId="0" applyNumberFormat="1" applyFill="1" applyBorder="1"/>
    <xf numFmtId="164" fontId="0" fillId="3" borderId="7" xfId="0" applyNumberFormat="1" applyFill="1" applyBorder="1"/>
    <xf numFmtId="0" fontId="0" fillId="4" borderId="8" xfId="0" applyFill="1" applyBorder="1"/>
    <xf numFmtId="10" fontId="0" fillId="4" borderId="3" xfId="0" applyNumberFormat="1" applyFill="1" applyBorder="1"/>
    <xf numFmtId="0" fontId="0" fillId="4" borderId="9" xfId="0" applyFill="1" applyBorder="1"/>
    <xf numFmtId="10" fontId="0" fillId="4" borderId="5" xfId="0" applyNumberFormat="1" applyFill="1" applyBorder="1"/>
    <xf numFmtId="0" fontId="0" fillId="4" borderId="10" xfId="0" applyFill="1" applyBorder="1"/>
    <xf numFmtId="10" fontId="0" fillId="4" borderId="7" xfId="0" applyNumberFormat="1" applyFill="1" applyBorder="1"/>
    <xf numFmtId="2" fontId="0" fillId="4" borderId="5" xfId="0" applyNumberFormat="1" applyFill="1" applyBorder="1"/>
    <xf numFmtId="4" fontId="0" fillId="4" borderId="7" xfId="0" applyNumberFormat="1" applyFill="1" applyBorder="1"/>
    <xf numFmtId="0" fontId="0" fillId="4" borderId="11" xfId="0" applyFill="1" applyBorder="1"/>
    <xf numFmtId="0" fontId="0" fillId="0" borderId="0" xfId="0" applyFill="1"/>
    <xf numFmtId="164" fontId="0" fillId="3" borderId="12" xfId="0" applyNumberFormat="1" applyFill="1" applyBorder="1"/>
    <xf numFmtId="0" fontId="0" fillId="3" borderId="5" xfId="0" applyFill="1" applyBorder="1"/>
    <xf numFmtId="4" fontId="0" fillId="3" borderId="7" xfId="0" applyNumberFormat="1" applyFill="1" applyBorder="1"/>
    <xf numFmtId="0" fontId="2" fillId="0" borderId="0" xfId="0" applyFont="1" applyAlignment="1">
      <alignment horizontal="right"/>
    </xf>
    <xf numFmtId="0" fontId="0" fillId="3" borderId="1" xfId="0" applyFill="1" applyBorder="1"/>
    <xf numFmtId="164" fontId="0" fillId="3" borderId="1" xfId="0" applyNumberFormat="1" applyFill="1" applyBorder="1"/>
    <xf numFmtId="164" fontId="0" fillId="2" borderId="3" xfId="0" applyNumberFormat="1" applyFill="1" applyBorder="1"/>
    <xf numFmtId="4" fontId="0" fillId="2" borderId="5" xfId="0" applyNumberFormat="1" applyFill="1" applyBorder="1"/>
    <xf numFmtId="0" fontId="0" fillId="2" borderId="11" xfId="0" applyFill="1" applyBorder="1"/>
    <xf numFmtId="165" fontId="0" fillId="2" borderId="12" xfId="0" applyNumberFormat="1" applyFill="1" applyBorder="1"/>
    <xf numFmtId="0" fontId="2" fillId="0" borderId="0" xfId="0" applyFont="1"/>
    <xf numFmtId="0" fontId="5" fillId="2" borderId="0" xfId="0" applyFont="1" applyFill="1"/>
    <xf numFmtId="0" fontId="4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right"/>
    </xf>
    <xf numFmtId="0" fontId="0" fillId="5" borderId="8" xfId="0" applyFill="1" applyBorder="1"/>
    <xf numFmtId="0" fontId="0" fillId="5" borderId="3" xfId="0" applyFill="1" applyBorder="1"/>
    <xf numFmtId="0" fontId="0" fillId="5" borderId="9" xfId="0" applyFill="1" applyBorder="1"/>
    <xf numFmtId="0" fontId="0" fillId="5" borderId="5" xfId="0" applyFill="1" applyBorder="1"/>
    <xf numFmtId="165" fontId="0" fillId="5" borderId="5" xfId="0" applyNumberFormat="1" applyFill="1" applyBorder="1"/>
    <xf numFmtId="0" fontId="0" fillId="5" borderId="10" xfId="0" applyFill="1" applyBorder="1"/>
    <xf numFmtId="10" fontId="0" fillId="5" borderId="7" xfId="0" applyNumberFormat="1" applyFill="1" applyBorder="1"/>
    <xf numFmtId="0" fontId="0" fillId="6" borderId="0" xfId="0" applyFill="1"/>
    <xf numFmtId="0" fontId="15" fillId="6" borderId="13" xfId="0" applyFont="1" applyFill="1" applyBorder="1" applyProtection="1"/>
    <xf numFmtId="0" fontId="15" fillId="6" borderId="0" xfId="0" applyFont="1" applyFill="1" applyBorder="1" applyProtection="1"/>
    <xf numFmtId="0" fontId="15" fillId="6" borderId="14" xfId="0" applyFont="1" applyFill="1" applyBorder="1" applyProtection="1"/>
    <xf numFmtId="0" fontId="15" fillId="6" borderId="15" xfId="0" applyFont="1" applyFill="1" applyBorder="1" applyProtection="1"/>
    <xf numFmtId="0" fontId="15" fillId="6" borderId="16" xfId="0" applyFont="1" applyFill="1" applyBorder="1" applyProtection="1"/>
    <xf numFmtId="0" fontId="15" fillId="6" borderId="17" xfId="0" applyFont="1" applyFill="1" applyBorder="1" applyProtection="1"/>
    <xf numFmtId="0" fontId="16" fillId="6" borderId="18" xfId="0" applyFont="1" applyFill="1" applyBorder="1" applyProtection="1"/>
    <xf numFmtId="0" fontId="16" fillId="6" borderId="19" xfId="0" applyFont="1" applyFill="1" applyBorder="1" applyProtection="1"/>
    <xf numFmtId="0" fontId="16" fillId="6" borderId="20" xfId="0" applyFont="1" applyFill="1" applyBorder="1" applyProtection="1"/>
    <xf numFmtId="0" fontId="13" fillId="6" borderId="15" xfId="0" applyFont="1" applyFill="1" applyBorder="1" applyProtection="1"/>
    <xf numFmtId="0" fontId="17" fillId="6" borderId="16" xfId="0" applyFont="1" applyFill="1" applyBorder="1" applyProtection="1"/>
    <xf numFmtId="0" fontId="17" fillId="6" borderId="17" xfId="0" applyFont="1" applyFill="1" applyBorder="1" applyProtection="1"/>
    <xf numFmtId="0" fontId="15" fillId="6" borderId="18" xfId="0" applyFont="1" applyFill="1" applyBorder="1" applyProtection="1"/>
    <xf numFmtId="0" fontId="15" fillId="6" borderId="19" xfId="0" applyFont="1" applyFill="1" applyBorder="1" applyProtection="1"/>
    <xf numFmtId="0" fontId="15" fillId="6" borderId="20" xfId="0" applyFont="1" applyFill="1" applyBorder="1" applyProtection="1"/>
    <xf numFmtId="0" fontId="18" fillId="7" borderId="21" xfId="0" applyFont="1" applyFill="1" applyBorder="1" applyAlignment="1" applyProtection="1">
      <alignment vertical="center"/>
    </xf>
    <xf numFmtId="0" fontId="18" fillId="7" borderId="22" xfId="0" applyFont="1" applyFill="1" applyBorder="1" applyAlignment="1" applyProtection="1">
      <alignment vertical="center"/>
    </xf>
    <xf numFmtId="0" fontId="21" fillId="6" borderId="0" xfId="0" applyFont="1" applyFill="1" applyBorder="1" applyProtection="1">
      <protection locked="0"/>
    </xf>
    <xf numFmtId="0" fontId="21" fillId="6" borderId="0" xfId="0" applyFont="1" applyFill="1" applyBorder="1" applyAlignment="1" applyProtection="1">
      <alignment horizontal="right"/>
      <protection locked="0"/>
    </xf>
    <xf numFmtId="0" fontId="22" fillId="6" borderId="0" xfId="0" applyFont="1" applyFill="1" applyBorder="1" applyProtection="1">
      <protection locked="0"/>
    </xf>
    <xf numFmtId="0" fontId="22" fillId="6" borderId="0" xfId="0" applyFont="1" applyFill="1" applyBorder="1" applyAlignment="1" applyProtection="1">
      <alignment horizontal="right"/>
      <protection locked="0"/>
    </xf>
    <xf numFmtId="49" fontId="23" fillId="6" borderId="0" xfId="0" applyNumberFormat="1" applyFont="1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/>
    </xf>
    <xf numFmtId="0" fontId="27" fillId="0" borderId="0" xfId="0" applyFont="1" applyFill="1" applyBorder="1" applyAlignment="1">
      <alignment horizontal="left"/>
    </xf>
    <xf numFmtId="0" fontId="1" fillId="0" borderId="0" xfId="0" applyFont="1" applyFill="1" applyBorder="1" applyProtection="1">
      <protection locked="0"/>
    </xf>
    <xf numFmtId="0" fontId="29" fillId="0" borderId="0" xfId="0" applyNumberFormat="1" applyFont="1" applyFill="1" applyBorder="1" applyAlignment="1" applyProtection="1">
      <alignment horizontal="center"/>
    </xf>
    <xf numFmtId="0" fontId="15" fillId="6" borderId="0" xfId="0" applyFont="1" applyFill="1" applyBorder="1"/>
    <xf numFmtId="0" fontId="30" fillId="0" borderId="0" xfId="0" applyFont="1" applyFill="1" applyBorder="1" applyProtection="1">
      <protection locked="0"/>
    </xf>
    <xf numFmtId="0" fontId="3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8" fillId="6" borderId="0" xfId="0" applyFont="1" applyFill="1" applyBorder="1"/>
    <xf numFmtId="0" fontId="7" fillId="6" borderId="0" xfId="0" applyFont="1" applyFill="1" applyBorder="1"/>
    <xf numFmtId="0" fontId="32" fillId="6" borderId="0" xfId="0" applyFont="1" applyFill="1" applyBorder="1"/>
    <xf numFmtId="0" fontId="14" fillId="6" borderId="0" xfId="0" applyFont="1" applyFill="1" applyBorder="1"/>
    <xf numFmtId="0" fontId="15" fillId="0" borderId="0" xfId="0" applyFont="1"/>
    <xf numFmtId="0" fontId="15" fillId="5" borderId="29" xfId="0" applyFont="1" applyFill="1" applyBorder="1" applyAlignment="1">
      <alignment vertical="center"/>
    </xf>
    <xf numFmtId="0" fontId="7" fillId="5" borderId="30" xfId="0" applyFont="1" applyFill="1" applyBorder="1" applyAlignment="1" applyProtection="1">
      <alignment vertical="center"/>
    </xf>
    <xf numFmtId="1" fontId="15" fillId="5" borderId="30" xfId="0" applyNumberFormat="1" applyFont="1" applyFill="1" applyBorder="1" applyAlignment="1" applyProtection="1">
      <alignment vertical="center"/>
      <protection locked="0"/>
    </xf>
    <xf numFmtId="0" fontId="15" fillId="5" borderId="30" xfId="0" applyFont="1" applyFill="1" applyBorder="1" applyAlignment="1">
      <alignment vertical="center"/>
    </xf>
    <xf numFmtId="0" fontId="15" fillId="5" borderId="31" xfId="0" applyFont="1" applyFill="1" applyBorder="1" applyAlignment="1">
      <alignment vertical="center"/>
    </xf>
    <xf numFmtId="1" fontId="17" fillId="5" borderId="30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/>
    <xf numFmtId="0" fontId="15" fillId="0" borderId="0" xfId="0" applyFont="1" applyBorder="1"/>
    <xf numFmtId="0" fontId="15" fillId="0" borderId="14" xfId="0" applyFont="1" applyBorder="1"/>
    <xf numFmtId="0" fontId="15" fillId="0" borderId="16" xfId="0" applyFont="1" applyBorder="1"/>
    <xf numFmtId="0" fontId="15" fillId="0" borderId="17" xfId="0" applyFont="1" applyBorder="1"/>
    <xf numFmtId="165" fontId="0" fillId="0" borderId="0" xfId="0" applyNumberFormat="1" applyFill="1"/>
    <xf numFmtId="0" fontId="0" fillId="3" borderId="6" xfId="0" applyFill="1" applyBorder="1" applyAlignment="1">
      <alignment horizontal="center"/>
    </xf>
    <xf numFmtId="0" fontId="0" fillId="3" borderId="12" xfId="0" applyFill="1" applyBorder="1"/>
    <xf numFmtId="10" fontId="0" fillId="0" borderId="0" xfId="0" applyNumberFormat="1" applyFill="1"/>
    <xf numFmtId="0" fontId="0" fillId="5" borderId="1" xfId="0" applyFill="1" applyBorder="1"/>
    <xf numFmtId="164" fontId="3" fillId="5" borderId="1" xfId="2" applyNumberFormat="1" applyFont="1" applyFill="1" applyBorder="1" applyProtection="1">
      <protection locked="0"/>
    </xf>
    <xf numFmtId="10" fontId="3" fillId="5" borderId="1" xfId="2" applyNumberFormat="1" applyFont="1" applyFill="1" applyBorder="1" applyProtection="1">
      <protection locked="0"/>
    </xf>
    <xf numFmtId="2" fontId="4" fillId="5" borderId="2" xfId="0" applyNumberFormat="1" applyFont="1" applyFill="1" applyBorder="1" applyAlignment="1">
      <alignment vertical="center"/>
    </xf>
    <xf numFmtId="2" fontId="4" fillId="5" borderId="4" xfId="0" applyNumberFormat="1" applyFont="1" applyFill="1" applyBorder="1" applyAlignment="1">
      <alignment vertical="center"/>
    </xf>
    <xf numFmtId="0" fontId="4" fillId="5" borderId="6" xfId="0" applyFont="1" applyFill="1" applyBorder="1"/>
    <xf numFmtId="2" fontId="4" fillId="5" borderId="6" xfId="0" applyNumberFormat="1" applyFont="1" applyFill="1" applyBorder="1" applyAlignment="1">
      <alignment vertical="center"/>
    </xf>
    <xf numFmtId="4" fontId="0" fillId="4" borderId="5" xfId="0" applyNumberFormat="1" applyFill="1" applyBorder="1" applyAlignment="1">
      <alignment horizontal="right"/>
    </xf>
    <xf numFmtId="4" fontId="0" fillId="4" borderId="3" xfId="0" applyNumberFormat="1" applyFill="1" applyBorder="1" applyAlignment="1">
      <alignment horizontal="right"/>
    </xf>
    <xf numFmtId="0" fontId="0" fillId="4" borderId="12" xfId="0" applyFill="1" applyBorder="1" applyAlignment="1">
      <alignment horizontal="right"/>
    </xf>
    <xf numFmtId="0" fontId="15" fillId="7" borderId="32" xfId="0" applyFont="1" applyFill="1" applyBorder="1" applyAlignment="1"/>
    <xf numFmtId="0" fontId="24" fillId="7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/>
    <xf numFmtId="0" fontId="4" fillId="0" borderId="8" xfId="0" applyFont="1" applyBorder="1"/>
    <xf numFmtId="0" fontId="0" fillId="0" borderId="36" xfId="0" applyBorder="1"/>
    <xf numFmtId="0" fontId="0" fillId="0" borderId="3" xfId="0" applyBorder="1"/>
    <xf numFmtId="0" fontId="0" fillId="0" borderId="9" xfId="0" applyBorder="1"/>
    <xf numFmtId="0" fontId="0" fillId="0" borderId="0" xfId="0" applyBorder="1"/>
    <xf numFmtId="0" fontId="0" fillId="0" borderId="5" xfId="0" applyBorder="1"/>
    <xf numFmtId="0" fontId="0" fillId="0" borderId="37" xfId="0" applyBorder="1"/>
    <xf numFmtId="0" fontId="0" fillId="0" borderId="7" xfId="0" applyBorder="1"/>
    <xf numFmtId="10" fontId="0" fillId="4" borderId="12" xfId="0" applyNumberFormat="1" applyFill="1" applyBorder="1" applyAlignment="1">
      <alignment horizontal="right"/>
    </xf>
    <xf numFmtId="0" fontId="15" fillId="0" borderId="0" xfId="0" applyFont="1" applyAlignment="1"/>
    <xf numFmtId="0" fontId="0" fillId="0" borderId="0" xfId="0" applyAlignment="1"/>
    <xf numFmtId="0" fontId="0" fillId="0" borderId="0" xfId="0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/>
    <xf numFmtId="0" fontId="58" fillId="0" borderId="0" xfId="0" applyFont="1" applyBorder="1"/>
    <xf numFmtId="0" fontId="0" fillId="0" borderId="10" xfId="0" applyBorder="1"/>
    <xf numFmtId="165" fontId="0" fillId="0" borderId="0" xfId="0" applyNumberFormat="1" applyBorder="1"/>
    <xf numFmtId="0" fontId="0" fillId="8" borderId="10" xfId="0" applyFill="1" applyBorder="1"/>
    <xf numFmtId="0" fontId="0" fillId="8" borderId="37" xfId="0" applyFill="1" applyBorder="1"/>
    <xf numFmtId="4" fontId="0" fillId="8" borderId="37" xfId="0" applyNumberFormat="1" applyFill="1" applyBorder="1" applyAlignment="1">
      <alignment horizontal="right"/>
    </xf>
    <xf numFmtId="0" fontId="0" fillId="8" borderId="7" xfId="0" applyFill="1" applyBorder="1"/>
    <xf numFmtId="0" fontId="0" fillId="8" borderId="11" xfId="0" applyFill="1" applyBorder="1"/>
    <xf numFmtId="0" fontId="0" fillId="8" borderId="38" xfId="0" applyFill="1" applyBorder="1"/>
    <xf numFmtId="4" fontId="0" fillId="8" borderId="38" xfId="0" applyNumberFormat="1" applyFill="1" applyBorder="1"/>
    <xf numFmtId="0" fontId="0" fillId="8" borderId="12" xfId="0" applyFill="1" applyBorder="1"/>
    <xf numFmtId="0" fontId="15" fillId="0" borderId="5" xfId="0" applyFont="1" applyBorder="1"/>
    <xf numFmtId="0" fontId="62" fillId="0" borderId="5" xfId="0" applyFont="1" applyBorder="1"/>
    <xf numFmtId="0" fontId="15" fillId="0" borderId="0" xfId="0" applyFont="1" applyBorder="1" applyAlignment="1"/>
    <xf numFmtId="0" fontId="15" fillId="0" borderId="5" xfId="0" applyFont="1" applyBorder="1" applyAlignment="1"/>
    <xf numFmtId="0" fontId="16" fillId="0" borderId="0" xfId="0" applyFont="1"/>
    <xf numFmtId="0" fontId="16" fillId="0" borderId="0" xfId="0" applyFont="1" applyAlignment="1">
      <alignment horizontal="center"/>
    </xf>
    <xf numFmtId="0" fontId="15" fillId="0" borderId="19" xfId="0" applyFont="1" applyBorder="1"/>
    <xf numFmtId="0" fontId="15" fillId="0" borderId="39" xfId="0" applyFont="1" applyBorder="1"/>
    <xf numFmtId="0" fontId="15" fillId="0" borderId="20" xfId="0" applyFont="1" applyBorder="1"/>
    <xf numFmtId="0" fontId="15" fillId="0" borderId="14" xfId="0" applyFont="1" applyBorder="1" applyAlignment="1"/>
    <xf numFmtId="0" fontId="15" fillId="0" borderId="40" xfId="0" applyFont="1" applyBorder="1"/>
    <xf numFmtId="0" fontId="15" fillId="0" borderId="41" xfId="0" applyFont="1" applyBorder="1"/>
    <xf numFmtId="0" fontId="15" fillId="0" borderId="42" xfId="0" applyFont="1" applyBorder="1"/>
    <xf numFmtId="0" fontId="0" fillId="0" borderId="42" xfId="0" applyBorder="1" applyAlignment="1"/>
    <xf numFmtId="0" fontId="15" fillId="0" borderId="43" xfId="0" applyFont="1" applyBorder="1"/>
    <xf numFmtId="0" fontId="0" fillId="0" borderId="38" xfId="0" applyBorder="1"/>
    <xf numFmtId="4" fontId="0" fillId="0" borderId="38" xfId="0" applyNumberFormat="1" applyBorder="1"/>
    <xf numFmtId="0" fontId="0" fillId="0" borderId="12" xfId="0" applyBorder="1"/>
    <xf numFmtId="0" fontId="4" fillId="0" borderId="11" xfId="0" applyFont="1" applyBorder="1"/>
    <xf numFmtId="0" fontId="15" fillId="0" borderId="47" xfId="0" applyFont="1" applyBorder="1" applyProtection="1">
      <protection locked="0"/>
    </xf>
    <xf numFmtId="0" fontId="12" fillId="6" borderId="0" xfId="0" applyFont="1" applyFill="1" applyBorder="1"/>
    <xf numFmtId="0" fontId="0" fillId="6" borderId="0" xfId="0" applyFill="1" applyBorder="1" applyProtection="1">
      <protection locked="0"/>
    </xf>
    <xf numFmtId="0" fontId="31" fillId="6" borderId="0" xfId="0" applyFont="1" applyFill="1" applyBorder="1" applyAlignment="1">
      <alignment horizontal="center"/>
    </xf>
    <xf numFmtId="0" fontId="1" fillId="6" borderId="0" xfId="0" applyFont="1" applyFill="1" applyBorder="1"/>
    <xf numFmtId="0" fontId="0" fillId="6" borderId="0" xfId="0" applyFill="1" applyBorder="1"/>
    <xf numFmtId="0" fontId="8" fillId="0" borderId="0" xfId="0" applyFont="1" applyBorder="1" applyAlignment="1"/>
    <xf numFmtId="0" fontId="72" fillId="7" borderId="54" xfId="0" applyFont="1" applyFill="1" applyBorder="1"/>
    <xf numFmtId="0" fontId="49" fillId="7" borderId="55" xfId="0" applyFont="1" applyFill="1" applyBorder="1" applyAlignment="1">
      <alignment vertical="center"/>
    </xf>
    <xf numFmtId="0" fontId="49" fillId="7" borderId="56" xfId="0" applyFont="1" applyFill="1" applyBorder="1" applyAlignment="1">
      <alignment vertical="center"/>
    </xf>
    <xf numFmtId="0" fontId="15" fillId="9" borderId="13" xfId="0" applyFont="1" applyFill="1" applyBorder="1"/>
    <xf numFmtId="165" fontId="33" fillId="9" borderId="0" xfId="0" applyNumberFormat="1" applyFont="1" applyFill="1" applyBorder="1" applyAlignment="1" applyProtection="1">
      <alignment vertical="center"/>
    </xf>
    <xf numFmtId="0" fontId="8" fillId="9" borderId="0" xfId="0" applyFont="1" applyFill="1" applyBorder="1" applyAlignment="1" applyProtection="1">
      <alignment horizontal="left"/>
    </xf>
    <xf numFmtId="0" fontId="15" fillId="9" borderId="0" xfId="0" applyFont="1" applyFill="1" applyBorder="1"/>
    <xf numFmtId="0" fontId="15" fillId="9" borderId="14" xfId="0" applyFont="1" applyFill="1" applyBorder="1"/>
    <xf numFmtId="0" fontId="16" fillId="9" borderId="13" xfId="0" applyFont="1" applyFill="1" applyBorder="1"/>
    <xf numFmtId="0" fontId="15" fillId="9" borderId="0" xfId="0" applyFont="1" applyFill="1" applyBorder="1" applyAlignment="1"/>
    <xf numFmtId="0" fontId="15" fillId="9" borderId="57" xfId="0" applyFont="1" applyFill="1" applyBorder="1"/>
    <xf numFmtId="165" fontId="33" fillId="9" borderId="58" xfId="0" applyNumberFormat="1" applyFont="1" applyFill="1" applyBorder="1" applyAlignment="1" applyProtection="1">
      <alignment vertical="center"/>
    </xf>
    <xf numFmtId="0" fontId="34" fillId="9" borderId="58" xfId="0" applyFont="1" applyFill="1" applyBorder="1" applyAlignment="1" applyProtection="1">
      <alignment horizontal="left"/>
    </xf>
    <xf numFmtId="0" fontId="15" fillId="9" borderId="58" xfId="0" applyFont="1" applyFill="1" applyBorder="1"/>
    <xf numFmtId="0" fontId="15" fillId="9" borderId="59" xfId="0" applyFont="1" applyFill="1" applyBorder="1"/>
    <xf numFmtId="0" fontId="8" fillId="9" borderId="0" xfId="0" applyFont="1" applyFill="1" applyBorder="1" applyAlignment="1"/>
    <xf numFmtId="0" fontId="15" fillId="9" borderId="15" xfId="0" applyFont="1" applyFill="1" applyBorder="1"/>
    <xf numFmtId="0" fontId="15" fillId="9" borderId="16" xfId="0" applyFont="1" applyFill="1" applyBorder="1"/>
    <xf numFmtId="0" fontId="8" fillId="9" borderId="16" xfId="0" applyFont="1" applyFill="1" applyBorder="1" applyAlignment="1"/>
    <xf numFmtId="0" fontId="15" fillId="9" borderId="17" xfId="0" applyFont="1" applyFill="1" applyBorder="1"/>
    <xf numFmtId="0" fontId="15" fillId="9" borderId="18" xfId="0" applyFont="1" applyFill="1" applyBorder="1"/>
    <xf numFmtId="0" fontId="15" fillId="9" borderId="19" xfId="0" applyFont="1" applyFill="1" applyBorder="1"/>
    <xf numFmtId="0" fontId="15" fillId="9" borderId="20" xfId="0" applyFont="1" applyFill="1" applyBorder="1"/>
    <xf numFmtId="0" fontId="10" fillId="9" borderId="0" xfId="0" applyFont="1" applyFill="1" applyBorder="1" applyAlignment="1" applyProtection="1">
      <alignment horizontal="left"/>
    </xf>
    <xf numFmtId="0" fontId="11" fillId="9" borderId="0" xfId="0" applyFont="1" applyFill="1" applyBorder="1" applyAlignment="1" applyProtection="1">
      <alignment horizontal="left"/>
    </xf>
    <xf numFmtId="0" fontId="15" fillId="5" borderId="60" xfId="0" applyFont="1" applyFill="1" applyBorder="1" applyAlignment="1">
      <alignment vertical="center"/>
    </xf>
    <xf numFmtId="0" fontId="7" fillId="5" borderId="61" xfId="0" applyFont="1" applyFill="1" applyBorder="1" applyAlignment="1" applyProtection="1">
      <alignment vertical="center"/>
    </xf>
    <xf numFmtId="1" fontId="17" fillId="5" borderId="61" xfId="0" applyNumberFormat="1" applyFont="1" applyFill="1" applyBorder="1" applyAlignment="1" applyProtection="1">
      <alignment vertical="center"/>
      <protection locked="0"/>
    </xf>
    <xf numFmtId="1" fontId="15" fillId="5" borderId="61" xfId="0" applyNumberFormat="1" applyFont="1" applyFill="1" applyBorder="1" applyAlignment="1" applyProtection="1">
      <alignment vertical="center"/>
      <protection locked="0"/>
    </xf>
    <xf numFmtId="0" fontId="15" fillId="5" borderId="61" xfId="0" applyFont="1" applyFill="1" applyBorder="1" applyAlignment="1">
      <alignment vertical="center"/>
    </xf>
    <xf numFmtId="0" fontId="15" fillId="5" borderId="62" xfId="0" applyFont="1" applyFill="1" applyBorder="1" applyAlignment="1">
      <alignment vertical="center"/>
    </xf>
    <xf numFmtId="0" fontId="74" fillId="9" borderId="0" xfId="0" applyFont="1" applyFill="1" applyBorder="1" applyAlignment="1" applyProtection="1">
      <alignment horizontal="left"/>
    </xf>
    <xf numFmtId="0" fontId="7" fillId="9" borderId="0" xfId="0" applyFont="1" applyFill="1" applyBorder="1" applyAlignment="1"/>
    <xf numFmtId="0" fontId="78" fillId="7" borderId="63" xfId="0" applyFont="1" applyFill="1" applyBorder="1" applyAlignment="1"/>
    <xf numFmtId="0" fontId="78" fillId="7" borderId="64" xfId="0" applyFont="1" applyFill="1" applyBorder="1" applyAlignment="1"/>
    <xf numFmtId="0" fontId="77" fillId="7" borderId="64" xfId="0" applyFont="1" applyFill="1" applyBorder="1" applyAlignment="1">
      <alignment vertical="center"/>
    </xf>
    <xf numFmtId="0" fontId="19" fillId="7" borderId="64" xfId="0" applyFont="1" applyFill="1" applyBorder="1" applyAlignment="1">
      <alignment vertical="center"/>
    </xf>
    <xf numFmtId="0" fontId="26" fillId="7" borderId="64" xfId="0" applyFont="1" applyFill="1" applyBorder="1" applyAlignment="1">
      <alignment horizontal="center" vertical="center"/>
    </xf>
    <xf numFmtId="0" fontId="15" fillId="7" borderId="65" xfId="0" applyFont="1" applyFill="1" applyBorder="1" applyAlignment="1"/>
    <xf numFmtId="0" fontId="58" fillId="0" borderId="0" xfId="0" applyFont="1" applyFill="1" applyBorder="1"/>
    <xf numFmtId="0" fontId="8" fillId="9" borderId="0" xfId="0" applyFont="1" applyFill="1" applyBorder="1"/>
    <xf numFmtId="0" fontId="79" fillId="9" borderId="0" xfId="1" applyFont="1" applyFill="1" applyBorder="1" applyAlignment="1" applyProtection="1"/>
    <xf numFmtId="0" fontId="15" fillId="10" borderId="13" xfId="0" applyFont="1" applyFill="1" applyBorder="1"/>
    <xf numFmtId="0" fontId="15" fillId="10" borderId="0" xfId="0" applyFont="1" applyFill="1" applyBorder="1"/>
    <xf numFmtId="0" fontId="15" fillId="10" borderId="14" xfId="0" applyFont="1" applyFill="1" applyBorder="1"/>
    <xf numFmtId="0" fontId="15" fillId="11" borderId="23" xfId="0" applyFont="1" applyFill="1" applyBorder="1"/>
    <xf numFmtId="0" fontId="15" fillId="11" borderId="24" xfId="0" applyFont="1" applyFill="1" applyBorder="1"/>
    <xf numFmtId="0" fontId="15" fillId="11" borderId="25" xfId="0" applyFont="1" applyFill="1" applyBorder="1"/>
    <xf numFmtId="0" fontId="15" fillId="11" borderId="13" xfId="0" applyFont="1" applyFill="1" applyBorder="1"/>
    <xf numFmtId="0" fontId="15" fillId="11" borderId="0" xfId="0" applyFont="1" applyFill="1" applyBorder="1"/>
    <xf numFmtId="0" fontId="15" fillId="11" borderId="14" xfId="0" applyFont="1" applyFill="1" applyBorder="1"/>
    <xf numFmtId="0" fontId="15" fillId="11" borderId="26" xfId="0" applyFont="1" applyFill="1" applyBorder="1"/>
    <xf numFmtId="0" fontId="15" fillId="11" borderId="27" xfId="0" applyFont="1" applyFill="1" applyBorder="1"/>
    <xf numFmtId="0" fontId="15" fillId="11" borderId="28" xfId="0" applyFont="1" applyFill="1" applyBorder="1"/>
    <xf numFmtId="0" fontId="1" fillId="11" borderId="0" xfId="0" applyFont="1" applyFill="1" applyBorder="1" applyProtection="1">
      <protection locked="0"/>
    </xf>
    <xf numFmtId="0" fontId="28" fillId="11" borderId="13" xfId="0" applyNumberFormat="1" applyFont="1" applyFill="1" applyBorder="1" applyAlignment="1" applyProtection="1">
      <alignment horizontal="center"/>
    </xf>
    <xf numFmtId="0" fontId="28" fillId="11" borderId="0" xfId="0" applyNumberFormat="1" applyFont="1" applyFill="1" applyBorder="1" applyAlignment="1" applyProtection="1">
      <alignment horizontal="center"/>
    </xf>
    <xf numFmtId="0" fontId="28" fillId="11" borderId="14" xfId="0" applyNumberFormat="1" applyFont="1" applyFill="1" applyBorder="1" applyAlignment="1" applyProtection="1">
      <alignment horizontal="center"/>
    </xf>
    <xf numFmtId="0" fontId="29" fillId="11" borderId="0" xfId="0" applyNumberFormat="1" applyFont="1" applyFill="1" applyBorder="1" applyAlignment="1" applyProtection="1">
      <alignment horizontal="center"/>
    </xf>
    <xf numFmtId="0" fontId="81" fillId="11" borderId="0" xfId="0" applyFont="1" applyFill="1"/>
    <xf numFmtId="0" fontId="82" fillId="11" borderId="0" xfId="0" applyFont="1" applyFill="1"/>
    <xf numFmtId="0" fontId="83" fillId="11" borderId="0" xfId="0" applyFont="1" applyFill="1"/>
    <xf numFmtId="0" fontId="84" fillId="11" borderId="0" xfId="0" applyFont="1" applyFill="1" applyAlignment="1">
      <alignment horizontal="left" readingOrder="1"/>
    </xf>
    <xf numFmtId="0" fontId="91" fillId="6" borderId="13" xfId="0" applyFont="1" applyFill="1" applyBorder="1" applyAlignment="1" applyProtection="1">
      <alignment horizontal="center"/>
    </xf>
    <xf numFmtId="0" fontId="91" fillId="6" borderId="0" xfId="0" applyFont="1" applyFill="1" applyBorder="1" applyAlignment="1" applyProtection="1">
      <alignment horizontal="center"/>
    </xf>
    <xf numFmtId="0" fontId="91" fillId="6" borderId="14" xfId="0" applyFont="1" applyFill="1" applyBorder="1" applyAlignment="1" applyProtection="1">
      <alignment horizontal="center"/>
    </xf>
    <xf numFmtId="0" fontId="15" fillId="11" borderId="51" xfId="0" applyFont="1" applyFill="1" applyBorder="1"/>
    <xf numFmtId="0" fontId="15" fillId="11" borderId="52" xfId="0" applyFont="1" applyFill="1" applyBorder="1"/>
    <xf numFmtId="0" fontId="15" fillId="11" borderId="53" xfId="0" applyFont="1" applyFill="1" applyBorder="1"/>
    <xf numFmtId="0" fontId="15" fillId="13" borderId="84" xfId="0" applyFont="1" applyFill="1" applyBorder="1"/>
    <xf numFmtId="0" fontId="15" fillId="13" borderId="85" xfId="0" applyFont="1" applyFill="1" applyBorder="1"/>
    <xf numFmtId="0" fontId="15" fillId="13" borderId="86" xfId="0" applyFont="1" applyFill="1" applyBorder="1"/>
    <xf numFmtId="3" fontId="45" fillId="9" borderId="97" xfId="0" applyNumberFormat="1" applyFont="1" applyFill="1" applyBorder="1" applyAlignment="1">
      <alignment horizontal="right"/>
    </xf>
    <xf numFmtId="3" fontId="45" fillId="9" borderId="99" xfId="0" applyNumberFormat="1" applyFont="1" applyFill="1" applyBorder="1" applyAlignment="1">
      <alignment vertical="top"/>
    </xf>
    <xf numFmtId="10" fontId="45" fillId="9" borderId="97" xfId="0" applyNumberFormat="1" applyFont="1" applyFill="1" applyBorder="1" applyAlignment="1">
      <alignment horizontal="right"/>
    </xf>
    <xf numFmtId="10" fontId="45" fillId="9" borderId="101" xfId="0" applyNumberFormat="1" applyFont="1" applyFill="1" applyBorder="1" applyAlignment="1">
      <alignment horizontal="right"/>
    </xf>
    <xf numFmtId="10" fontId="45" fillId="9" borderId="99" xfId="0" applyNumberFormat="1" applyFont="1" applyFill="1" applyBorder="1" applyAlignment="1">
      <alignment horizontal="right" vertical="top"/>
    </xf>
    <xf numFmtId="4" fontId="15" fillId="9" borderId="97" xfId="0" applyNumberFormat="1" applyFont="1" applyFill="1" applyBorder="1" applyAlignment="1">
      <alignment horizontal="right"/>
    </xf>
    <xf numFmtId="4" fontId="15" fillId="9" borderId="101" xfId="0" applyNumberFormat="1" applyFont="1" applyFill="1" applyBorder="1" applyAlignment="1">
      <alignment horizontal="right"/>
    </xf>
    <xf numFmtId="10" fontId="15" fillId="9" borderId="101" xfId="0" applyNumberFormat="1" applyFont="1" applyFill="1" applyBorder="1" applyAlignment="1">
      <alignment horizontal="right"/>
    </xf>
    <xf numFmtId="2" fontId="15" fillId="9" borderId="101" xfId="0" applyNumberFormat="1" applyFont="1" applyFill="1" applyBorder="1" applyAlignment="1">
      <alignment horizontal="right"/>
    </xf>
    <xf numFmtId="4" fontId="15" fillId="9" borderId="103" xfId="0" applyNumberFormat="1" applyFont="1" applyFill="1" applyBorder="1" applyAlignment="1">
      <alignment horizontal="right"/>
    </xf>
    <xf numFmtId="0" fontId="15" fillId="14" borderId="88" xfId="0" applyFont="1" applyFill="1" applyBorder="1" applyAlignment="1">
      <alignment horizontal="right"/>
    </xf>
    <xf numFmtId="0" fontId="15" fillId="14" borderId="90" xfId="0" applyFont="1" applyFill="1" applyBorder="1" applyAlignment="1">
      <alignment horizontal="right"/>
    </xf>
    <xf numFmtId="0" fontId="47" fillId="14" borderId="92" xfId="0" applyFont="1" applyFill="1" applyBorder="1" applyAlignment="1">
      <alignment horizontal="right"/>
    </xf>
    <xf numFmtId="0" fontId="47" fillId="14" borderId="94" xfId="0" applyFont="1" applyFill="1" applyBorder="1" applyAlignment="1">
      <alignment horizontal="right" vertical="top"/>
    </xf>
    <xf numFmtId="4" fontId="15" fillId="16" borderId="89" xfId="0" applyNumberFormat="1" applyFont="1" applyFill="1" applyBorder="1"/>
    <xf numFmtId="4" fontId="15" fillId="16" borderId="91" xfId="0" applyNumberFormat="1" applyFont="1" applyFill="1" applyBorder="1"/>
    <xf numFmtId="165" fontId="47" fillId="16" borderId="93" xfId="0" applyNumberFormat="1" applyFont="1" applyFill="1" applyBorder="1"/>
    <xf numFmtId="165" fontId="47" fillId="16" borderId="95" xfId="0" applyNumberFormat="1" applyFont="1" applyFill="1" applyBorder="1" applyAlignment="1">
      <alignment vertical="top"/>
    </xf>
    <xf numFmtId="0" fontId="45" fillId="14" borderId="104" xfId="0" applyFont="1" applyFill="1" applyBorder="1" applyAlignment="1">
      <alignment horizontal="right"/>
    </xf>
    <xf numFmtId="4" fontId="45" fillId="16" borderId="105" xfId="0" applyNumberFormat="1" applyFont="1" applyFill="1" applyBorder="1"/>
    <xf numFmtId="0" fontId="15" fillId="14" borderId="106" xfId="0" applyFont="1" applyFill="1" applyBorder="1" applyAlignment="1">
      <alignment horizontal="right"/>
    </xf>
    <xf numFmtId="4" fontId="15" fillId="16" borderId="107" xfId="0" applyNumberFormat="1" applyFont="1" applyFill="1" applyBorder="1"/>
    <xf numFmtId="0" fontId="45" fillId="14" borderId="108" xfId="0" applyFont="1" applyFill="1" applyBorder="1" applyAlignment="1">
      <alignment horizontal="right"/>
    </xf>
    <xf numFmtId="165" fontId="45" fillId="16" borderId="109" xfId="0" applyNumberFormat="1" applyFont="1" applyFill="1" applyBorder="1"/>
    <xf numFmtId="0" fontId="45" fillId="14" borderId="96" xfId="0" applyFont="1" applyFill="1" applyBorder="1" applyAlignment="1">
      <alignment horizontal="right"/>
    </xf>
    <xf numFmtId="0" fontId="45" fillId="14" borderId="98" xfId="0" applyFont="1" applyFill="1" applyBorder="1" applyAlignment="1">
      <alignment horizontal="right" vertical="top"/>
    </xf>
    <xf numFmtId="0" fontId="15" fillId="14" borderId="96" xfId="0" applyFont="1" applyFill="1" applyBorder="1" applyAlignment="1">
      <alignment horizontal="right"/>
    </xf>
    <xf numFmtId="0" fontId="45" fillId="14" borderId="100" xfId="0" applyFont="1" applyFill="1" applyBorder="1" applyAlignment="1">
      <alignment horizontal="right"/>
    </xf>
    <xf numFmtId="0" fontId="93" fillId="14" borderId="96" xfId="0" applyFont="1" applyFill="1" applyBorder="1" applyAlignment="1">
      <alignment horizontal="right"/>
    </xf>
    <xf numFmtId="0" fontId="93" fillId="14" borderId="100" xfId="0" applyFont="1" applyFill="1" applyBorder="1" applyAlignment="1">
      <alignment horizontal="right"/>
    </xf>
    <xf numFmtId="0" fontId="93" fillId="14" borderId="102" xfId="0" applyFont="1" applyFill="1" applyBorder="1" applyAlignment="1">
      <alignment horizontal="right" vertical="center"/>
    </xf>
    <xf numFmtId="164" fontId="45" fillId="15" borderId="113" xfId="0" applyNumberFormat="1" applyFont="1" applyFill="1" applyBorder="1" applyAlignment="1">
      <alignment shrinkToFit="1"/>
    </xf>
    <xf numFmtId="164" fontId="50" fillId="0" borderId="114" xfId="2" applyNumberFormat="1" applyFont="1" applyBorder="1" applyProtection="1">
      <protection locked="0"/>
    </xf>
    <xf numFmtId="164" fontId="50" fillId="0" borderId="115" xfId="2" applyNumberFormat="1" applyFont="1" applyBorder="1" applyProtection="1">
      <protection locked="0"/>
    </xf>
    <xf numFmtId="164" fontId="50" fillId="0" borderId="116" xfId="2" applyNumberFormat="1" applyFont="1" applyBorder="1" applyProtection="1">
      <protection locked="0"/>
    </xf>
    <xf numFmtId="0" fontId="92" fillId="18" borderId="117" xfId="0" applyFont="1" applyFill="1" applyBorder="1" applyAlignment="1">
      <alignment horizontal="center" vertical="center"/>
    </xf>
    <xf numFmtId="0" fontId="55" fillId="15" borderId="118" xfId="1" applyFont="1" applyFill="1" applyBorder="1" applyAlignment="1" applyProtection="1">
      <alignment horizontal="right" vertical="center"/>
    </xf>
    <xf numFmtId="0" fontId="47" fillId="15" borderId="119" xfId="0" applyFont="1" applyFill="1" applyBorder="1" applyAlignment="1">
      <alignment horizontal="right"/>
    </xf>
    <xf numFmtId="0" fontId="55" fillId="15" borderId="112" xfId="1" applyFont="1" applyFill="1" applyBorder="1" applyAlignment="1" applyProtection="1">
      <alignment horizontal="right" vertical="center"/>
    </xf>
    <xf numFmtId="0" fontId="57" fillId="10" borderId="0" xfId="0" applyFont="1" applyFill="1" applyBorder="1" applyAlignment="1">
      <alignment horizontal="center"/>
    </xf>
    <xf numFmtId="0" fontId="15" fillId="10" borderId="13" xfId="0" applyFont="1" applyFill="1" applyBorder="1" applyAlignment="1"/>
    <xf numFmtId="0" fontId="15" fillId="10" borderId="15" xfId="0" applyFont="1" applyFill="1" applyBorder="1"/>
    <xf numFmtId="0" fontId="15" fillId="10" borderId="16" xfId="0" applyFont="1" applyFill="1" applyBorder="1"/>
    <xf numFmtId="0" fontId="55" fillId="15" borderId="114" xfId="1" applyFont="1" applyFill="1" applyBorder="1" applyAlignment="1" applyProtection="1">
      <alignment horizontal="right" vertical="center"/>
    </xf>
    <xf numFmtId="0" fontId="92" fillId="18" borderId="120" xfId="0" applyFont="1" applyFill="1" applyBorder="1" applyAlignment="1">
      <alignment horizontal="center" vertical="center"/>
    </xf>
    <xf numFmtId="164" fontId="45" fillId="15" borderId="112" xfId="0" applyNumberFormat="1" applyFont="1" applyFill="1" applyBorder="1" applyAlignment="1">
      <alignment shrinkToFit="1"/>
    </xf>
    <xf numFmtId="0" fontId="92" fillId="18" borderId="112" xfId="0" applyFont="1" applyFill="1" applyBorder="1" applyAlignment="1">
      <alignment horizontal="center" vertical="center"/>
    </xf>
    <xf numFmtId="0" fontId="47" fillId="15" borderId="121" xfId="0" applyFont="1" applyFill="1" applyBorder="1" applyAlignment="1">
      <alignment horizontal="right"/>
    </xf>
    <xf numFmtId="0" fontId="55" fillId="15" borderId="121" xfId="1" applyFont="1" applyFill="1" applyBorder="1" applyAlignment="1" applyProtection="1">
      <alignment horizontal="right" vertical="center"/>
    </xf>
    <xf numFmtId="0" fontId="47" fillId="15" borderId="116" xfId="0" applyFont="1" applyFill="1" applyBorder="1" applyAlignment="1">
      <alignment horizontal="right"/>
    </xf>
    <xf numFmtId="164" fontId="50" fillId="0" borderId="118" xfId="2" applyNumberFormat="1" applyFont="1" applyBorder="1" applyProtection="1">
      <protection locked="0"/>
    </xf>
    <xf numFmtId="10" fontId="50" fillId="0" borderId="121" xfId="2" applyNumberFormat="1" applyFont="1" applyBorder="1" applyProtection="1">
      <protection locked="0"/>
    </xf>
    <xf numFmtId="164" fontId="50" fillId="0" borderId="121" xfId="2" applyNumberFormat="1" applyFont="1" applyBorder="1" applyProtection="1">
      <protection locked="0"/>
    </xf>
    <xf numFmtId="10" fontId="50" fillId="0" borderId="116" xfId="2" applyNumberFormat="1" applyFont="1" applyBorder="1" applyProtection="1">
      <protection locked="0"/>
    </xf>
    <xf numFmtId="0" fontId="47" fillId="15" borderId="118" xfId="1" applyFont="1" applyFill="1" applyBorder="1" applyAlignment="1" applyProtection="1">
      <alignment horizontal="right" vertical="center"/>
    </xf>
    <xf numFmtId="0" fontId="47" fillId="15" borderId="121" xfId="1" applyFont="1" applyFill="1" applyBorder="1" applyAlignment="1" applyProtection="1">
      <alignment horizontal="right" vertical="center"/>
    </xf>
    <xf numFmtId="0" fontId="92" fillId="18" borderId="123" xfId="0" applyFont="1" applyFill="1" applyBorder="1" applyAlignment="1">
      <alignment horizontal="center" vertical="center"/>
    </xf>
    <xf numFmtId="164" fontId="50" fillId="0" borderId="122" xfId="2" applyNumberFormat="1" applyFont="1" applyBorder="1" applyProtection="1">
      <protection locked="0"/>
    </xf>
    <xf numFmtId="164" fontId="44" fillId="10" borderId="122" xfId="2" applyNumberFormat="1" applyFont="1" applyFill="1" applyBorder="1" applyProtection="1"/>
    <xf numFmtId="0" fontId="47" fillId="15" borderId="122" xfId="0" applyFont="1" applyFill="1" applyBorder="1" applyAlignment="1">
      <alignment horizontal="right"/>
    </xf>
    <xf numFmtId="0" fontId="94" fillId="10" borderId="122" xfId="0" applyFont="1" applyFill="1" applyBorder="1" applyAlignment="1">
      <alignment horizontal="right"/>
    </xf>
    <xf numFmtId="0" fontId="16" fillId="10" borderId="0" xfId="0" applyFont="1" applyFill="1" applyBorder="1"/>
    <xf numFmtId="0" fontId="15" fillId="10" borderId="0" xfId="0" applyFont="1" applyFill="1" applyBorder="1" applyAlignment="1"/>
    <xf numFmtId="0" fontId="15" fillId="13" borderId="125" xfId="0" applyFont="1" applyFill="1" applyBorder="1"/>
    <xf numFmtId="0" fontId="15" fillId="13" borderId="126" xfId="0" applyFont="1" applyFill="1" applyBorder="1"/>
    <xf numFmtId="0" fontId="15" fillId="13" borderId="127" xfId="0" applyFont="1" applyFill="1" applyBorder="1"/>
    <xf numFmtId="0" fontId="15" fillId="13" borderId="128" xfId="0" applyFont="1" applyFill="1" applyBorder="1"/>
    <xf numFmtId="0" fontId="15" fillId="13" borderId="129" xfId="0" applyFont="1" applyFill="1" applyBorder="1"/>
    <xf numFmtId="0" fontId="15" fillId="13" borderId="129" xfId="0" applyFont="1" applyFill="1" applyBorder="1" applyAlignment="1">
      <alignment vertical="top"/>
    </xf>
    <xf numFmtId="0" fontId="15" fillId="13" borderId="128" xfId="0" applyFont="1" applyFill="1" applyBorder="1" applyAlignment="1"/>
    <xf numFmtId="0" fontId="15" fillId="13" borderId="129" xfId="0" applyFont="1" applyFill="1" applyBorder="1" applyAlignment="1"/>
    <xf numFmtId="0" fontId="45" fillId="14" borderId="130" xfId="0" applyFont="1" applyFill="1" applyBorder="1" applyAlignment="1">
      <alignment horizontal="right"/>
    </xf>
    <xf numFmtId="4" fontId="45" fillId="16" borderId="131" xfId="0" applyNumberFormat="1" applyFont="1" applyFill="1" applyBorder="1"/>
    <xf numFmtId="164" fontId="50" fillId="15" borderId="116" xfId="2" applyNumberFormat="1" applyFont="1" applyFill="1" applyBorder="1" applyProtection="1"/>
    <xf numFmtId="0" fontId="15" fillId="10" borderId="0" xfId="0" applyFont="1" applyFill="1"/>
    <xf numFmtId="0" fontId="59" fillId="10" borderId="0" xfId="0" applyFont="1" applyFill="1" applyBorder="1" applyAlignment="1">
      <alignment horizontal="left"/>
    </xf>
    <xf numFmtId="0" fontId="15" fillId="10" borderId="17" xfId="0" applyFont="1" applyFill="1" applyBorder="1"/>
    <xf numFmtId="0" fontId="15" fillId="10" borderId="14" xfId="0" applyFont="1" applyFill="1" applyBorder="1" applyAlignment="1"/>
    <xf numFmtId="0" fontId="15" fillId="10" borderId="84" xfId="0" applyFont="1" applyFill="1" applyBorder="1"/>
    <xf numFmtId="0" fontId="15" fillId="10" borderId="16" xfId="0" applyFont="1" applyFill="1" applyBorder="1" applyProtection="1">
      <protection locked="0"/>
    </xf>
    <xf numFmtId="0" fontId="15" fillId="10" borderId="125" xfId="0" applyFont="1" applyFill="1" applyBorder="1"/>
    <xf numFmtId="0" fontId="15" fillId="10" borderId="126" xfId="0" applyFont="1" applyFill="1" applyBorder="1" applyProtection="1">
      <protection locked="0"/>
    </xf>
    <xf numFmtId="0" fontId="15" fillId="10" borderId="128" xfId="0" applyFont="1" applyFill="1" applyBorder="1"/>
    <xf numFmtId="0" fontId="15" fillId="10" borderId="0" xfId="0" applyFont="1" applyFill="1" applyBorder="1" applyProtection="1">
      <protection locked="0"/>
    </xf>
    <xf numFmtId="0" fontId="45" fillId="11" borderId="124" xfId="0" applyFont="1" applyFill="1" applyBorder="1" applyAlignment="1" applyProtection="1">
      <alignment horizontal="center" vertical="center"/>
      <protection locked="0"/>
    </xf>
    <xf numFmtId="0" fontId="15" fillId="10" borderId="135" xfId="0" applyFont="1" applyFill="1" applyBorder="1"/>
    <xf numFmtId="0" fontId="15" fillId="10" borderId="138" xfId="0" applyFont="1" applyFill="1" applyBorder="1"/>
    <xf numFmtId="0" fontId="15" fillId="10" borderId="139" xfId="0" applyFont="1" applyFill="1" applyBorder="1"/>
    <xf numFmtId="0" fontId="15" fillId="10" borderId="139" xfId="0" applyFont="1" applyFill="1" applyBorder="1" applyAlignment="1">
      <alignment vertical="top"/>
    </xf>
    <xf numFmtId="0" fontId="15" fillId="10" borderId="139" xfId="0" applyFont="1" applyFill="1" applyBorder="1" applyAlignment="1"/>
    <xf numFmtId="0" fontId="45" fillId="11" borderId="136" xfId="0" applyFont="1" applyFill="1" applyBorder="1" applyAlignment="1" applyProtection="1">
      <alignment horizontal="center" vertical="center"/>
      <protection locked="0"/>
    </xf>
    <xf numFmtId="0" fontId="45" fillId="11" borderId="137" xfId="0" applyFont="1" applyFill="1" applyBorder="1" applyAlignment="1" applyProtection="1">
      <alignment horizontal="center" vertical="center"/>
      <protection locked="0"/>
    </xf>
    <xf numFmtId="0" fontId="97" fillId="10" borderId="0" xfId="0" applyFont="1" applyFill="1" applyBorder="1"/>
    <xf numFmtId="0" fontId="96" fillId="10" borderId="0" xfId="0" applyFont="1" applyFill="1" applyBorder="1" applyAlignment="1">
      <alignment horizontal="center"/>
    </xf>
    <xf numFmtId="0" fontId="8" fillId="20" borderId="143" xfId="0" applyFont="1" applyFill="1" applyBorder="1"/>
    <xf numFmtId="0" fontId="15" fillId="20" borderId="141" xfId="0" applyFont="1" applyFill="1" applyBorder="1"/>
    <xf numFmtId="0" fontId="53" fillId="21" borderId="144" xfId="0" applyFont="1" applyFill="1" applyBorder="1" applyAlignment="1">
      <alignment horizontal="center" vertical="center"/>
    </xf>
    <xf numFmtId="0" fontId="98" fillId="12" borderId="87" xfId="0" applyFont="1" applyFill="1" applyBorder="1" applyAlignment="1">
      <alignment horizontal="center" vertical="center"/>
    </xf>
    <xf numFmtId="0" fontId="15" fillId="0" borderId="18" xfId="0" applyFont="1" applyBorder="1" applyProtection="1"/>
    <xf numFmtId="0" fontId="15" fillId="0" borderId="13" xfId="0" applyFont="1" applyBorder="1" applyProtection="1"/>
    <xf numFmtId="0" fontId="15" fillId="0" borderId="15" xfId="0" applyFont="1" applyBorder="1" applyProtection="1"/>
    <xf numFmtId="0" fontId="15" fillId="0" borderId="19" xfId="0" applyFont="1" applyBorder="1" applyProtection="1"/>
    <xf numFmtId="0" fontId="15" fillId="0" borderId="20" xfId="0" applyFont="1" applyBorder="1" applyProtection="1"/>
    <xf numFmtId="0" fontId="15" fillId="0" borderId="0" xfId="0" applyFont="1" applyBorder="1" applyProtection="1"/>
    <xf numFmtId="0" fontId="15" fillId="0" borderId="14" xfId="0" applyFont="1" applyBorder="1" applyProtection="1"/>
    <xf numFmtId="0" fontId="15" fillId="0" borderId="16" xfId="0" applyFont="1" applyBorder="1" applyProtection="1"/>
    <xf numFmtId="0" fontId="15" fillId="0" borderId="17" xfId="0" applyFont="1" applyBorder="1" applyProtection="1"/>
    <xf numFmtId="0" fontId="71" fillId="0" borderId="45" xfId="0" applyFont="1" applyBorder="1" applyProtection="1"/>
    <xf numFmtId="0" fontId="15" fillId="0" borderId="45" xfId="0" applyFont="1" applyBorder="1" applyProtection="1"/>
    <xf numFmtId="0" fontId="48" fillId="10" borderId="37" xfId="0" applyFont="1" applyFill="1" applyBorder="1" applyAlignment="1" applyProtection="1"/>
    <xf numFmtId="0" fontId="15" fillId="10" borderId="37" xfId="0" applyFont="1" applyFill="1" applyBorder="1" applyAlignment="1" applyProtection="1"/>
    <xf numFmtId="0" fontId="15" fillId="10" borderId="0" xfId="0" applyFont="1" applyFill="1" applyBorder="1" applyAlignment="1" applyProtection="1"/>
    <xf numFmtId="0" fontId="64" fillId="10" borderId="37" xfId="0" applyFont="1" applyFill="1" applyBorder="1" applyAlignment="1" applyProtection="1"/>
    <xf numFmtId="0" fontId="70" fillId="10" borderId="0" xfId="0" applyFont="1" applyFill="1" applyBorder="1" applyAlignment="1" applyProtection="1">
      <alignment horizontal="right"/>
    </xf>
    <xf numFmtId="164" fontId="70" fillId="10" borderId="0" xfId="2" applyNumberFormat="1" applyFont="1" applyFill="1" applyBorder="1" applyAlignment="1" applyProtection="1"/>
    <xf numFmtId="0" fontId="99" fillId="16" borderId="0" xfId="0" applyFont="1" applyFill="1" applyAlignment="1">
      <alignment horizontal="left" readingOrder="1"/>
    </xf>
    <xf numFmtId="0" fontId="15" fillId="16" borderId="0" xfId="0" applyFont="1" applyFill="1" applyBorder="1"/>
    <xf numFmtId="0" fontId="101" fillId="16" borderId="0" xfId="0" applyFont="1" applyFill="1" applyAlignment="1">
      <alignment horizontal="left" readingOrder="1"/>
    </xf>
    <xf numFmtId="0" fontId="102" fillId="16" borderId="0" xfId="0" applyFont="1" applyFill="1" applyBorder="1"/>
    <xf numFmtId="0" fontId="61" fillId="23" borderId="153" xfId="0" applyFont="1" applyFill="1" applyBorder="1" applyAlignment="1">
      <alignment vertical="center"/>
    </xf>
    <xf numFmtId="0" fontId="53" fillId="23" borderId="154" xfId="0" applyFont="1" applyFill="1" applyBorder="1" applyAlignment="1" applyProtection="1">
      <alignment horizontal="left" vertical="center"/>
    </xf>
    <xf numFmtId="164" fontId="61" fillId="23" borderId="154" xfId="2" applyNumberFormat="1" applyFont="1" applyFill="1" applyBorder="1" applyAlignment="1" applyProtection="1">
      <alignment vertical="center"/>
    </xf>
    <xf numFmtId="0" fontId="61" fillId="23" borderId="154" xfId="0" applyFont="1" applyFill="1" applyBorder="1" applyAlignment="1" applyProtection="1">
      <alignment vertical="center"/>
    </xf>
    <xf numFmtId="0" fontId="15" fillId="23" borderId="155" xfId="0" applyFont="1" applyFill="1" applyBorder="1" applyAlignment="1" applyProtection="1">
      <alignment vertical="center"/>
    </xf>
    <xf numFmtId="167" fontId="35" fillId="19" borderId="44" xfId="0" applyNumberFormat="1" applyFont="1" applyFill="1" applyBorder="1" applyAlignment="1">
      <alignment horizontal="center" shrinkToFit="1"/>
    </xf>
    <xf numFmtId="0" fontId="105" fillId="16" borderId="0" xfId="0" applyFont="1" applyFill="1" applyAlignment="1">
      <alignment horizontal="left" readingOrder="1"/>
    </xf>
    <xf numFmtId="0" fontId="106" fillId="9" borderId="0" xfId="0" applyFont="1" applyFill="1" applyBorder="1" applyAlignment="1" applyProtection="1">
      <alignment horizontal="left"/>
    </xf>
    <xf numFmtId="0" fontId="10" fillId="5" borderId="61" xfId="0" applyFont="1" applyFill="1" applyBorder="1" applyAlignment="1" applyProtection="1"/>
    <xf numFmtId="0" fontId="10" fillId="5" borderId="30" xfId="0" applyFont="1" applyFill="1" applyBorder="1" applyAlignment="1" applyProtection="1"/>
    <xf numFmtId="0" fontId="26" fillId="7" borderId="55" xfId="0" applyFont="1" applyFill="1" applyBorder="1" applyAlignment="1">
      <alignment vertical="center"/>
    </xf>
    <xf numFmtId="0" fontId="101" fillId="9" borderId="0" xfId="0" applyFont="1" applyFill="1" applyBorder="1" applyAlignment="1"/>
    <xf numFmtId="0" fontId="107" fillId="9" borderId="0" xfId="0" applyFont="1" applyFill="1" applyBorder="1" applyAlignment="1">
      <alignment horizontal="left" vertical="center"/>
    </xf>
    <xf numFmtId="0" fontId="107" fillId="9" borderId="0" xfId="0" applyFont="1" applyFill="1" applyBorder="1" applyAlignment="1">
      <alignment vertical="center"/>
    </xf>
    <xf numFmtId="0" fontId="15" fillId="9" borderId="73" xfId="0" applyFont="1" applyFill="1" applyBorder="1"/>
    <xf numFmtId="0" fontId="8" fillId="9" borderId="73" xfId="0" applyFont="1" applyFill="1" applyBorder="1" applyAlignment="1"/>
    <xf numFmtId="0" fontId="10" fillId="9" borderId="19" xfId="0" applyFont="1" applyFill="1" applyBorder="1" applyAlignment="1" applyProtection="1">
      <alignment horizontal="left"/>
    </xf>
    <xf numFmtId="0" fontId="15" fillId="9" borderId="162" xfId="0" applyFont="1" applyFill="1" applyBorder="1"/>
    <xf numFmtId="0" fontId="15" fillId="9" borderId="163" xfId="0" applyFont="1" applyFill="1" applyBorder="1"/>
    <xf numFmtId="14" fontId="109" fillId="0" borderId="0" xfId="0" applyNumberFormat="1" applyFont="1" applyFill="1" applyBorder="1"/>
    <xf numFmtId="3" fontId="53" fillId="17" borderId="164" xfId="0" applyNumberFormat="1" applyFont="1" applyFill="1" applyBorder="1" applyAlignment="1" applyProtection="1">
      <alignment horizontal="center" vertical="center"/>
    </xf>
    <xf numFmtId="0" fontId="0" fillId="10" borderId="13" xfId="0" applyFill="1" applyBorder="1"/>
    <xf numFmtId="3" fontId="50" fillId="10" borderId="0" xfId="0" applyNumberFormat="1" applyFont="1" applyFill="1" applyBorder="1" applyAlignment="1" applyProtection="1">
      <alignment horizontal="right"/>
      <protection locked="0"/>
    </xf>
    <xf numFmtId="3" fontId="51" fillId="10" borderId="0" xfId="0" applyNumberFormat="1" applyFont="1" applyFill="1" applyBorder="1" applyAlignment="1" applyProtection="1">
      <alignment horizontal="right" shrinkToFit="1"/>
      <protection locked="0"/>
    </xf>
    <xf numFmtId="0" fontId="0" fillId="10" borderId="0" xfId="0" applyFill="1" applyBorder="1"/>
    <xf numFmtId="0" fontId="0" fillId="10" borderId="14" xfId="0" applyFill="1" applyBorder="1"/>
    <xf numFmtId="0" fontId="0" fillId="10" borderId="48" xfId="0" applyFill="1" applyBorder="1"/>
    <xf numFmtId="0" fontId="0" fillId="10" borderId="49" xfId="0" applyFill="1" applyBorder="1"/>
    <xf numFmtId="0" fontId="0" fillId="10" borderId="50" xfId="0" applyFill="1" applyBorder="1"/>
    <xf numFmtId="0" fontId="114" fillId="24" borderId="168" xfId="0" applyFont="1" applyFill="1" applyBorder="1" applyAlignment="1">
      <alignment horizontal="center" vertical="center"/>
    </xf>
    <xf numFmtId="3" fontId="116" fillId="6" borderId="172" xfId="0" applyNumberFormat="1" applyFont="1" applyFill="1" applyBorder="1" applyAlignment="1" applyProtection="1">
      <alignment horizontal="right"/>
      <protection locked="0"/>
    </xf>
    <xf numFmtId="3" fontId="117" fillId="0" borderId="165" xfId="0" applyNumberFormat="1" applyFont="1" applyBorder="1" applyAlignment="1" applyProtection="1">
      <alignment horizontal="right" shrinkToFit="1"/>
      <protection locked="0"/>
    </xf>
    <xf numFmtId="3" fontId="116" fillId="6" borderId="173" xfId="0" applyNumberFormat="1" applyFont="1" applyFill="1" applyBorder="1" applyAlignment="1" applyProtection="1">
      <alignment horizontal="right"/>
      <protection locked="0"/>
    </xf>
    <xf numFmtId="3" fontId="117" fillId="0" borderId="166" xfId="0" applyNumberFormat="1" applyFont="1" applyBorder="1" applyAlignment="1" applyProtection="1">
      <alignment horizontal="right" shrinkToFit="1"/>
      <protection locked="0"/>
    </xf>
    <xf numFmtId="3" fontId="116" fillId="6" borderId="175" xfId="0" applyNumberFormat="1" applyFont="1" applyFill="1" applyBorder="1" applyAlignment="1" applyProtection="1">
      <alignment horizontal="right"/>
      <protection locked="0"/>
    </xf>
    <xf numFmtId="3" fontId="117" fillId="0" borderId="177" xfId="0" applyNumberFormat="1" applyFont="1" applyBorder="1" applyAlignment="1" applyProtection="1">
      <alignment horizontal="right" shrinkToFit="1"/>
      <protection locked="0"/>
    </xf>
    <xf numFmtId="3" fontId="28" fillId="17" borderId="167" xfId="0" applyNumberFormat="1" applyFont="1" applyFill="1" applyBorder="1" applyAlignment="1" applyProtection="1">
      <alignment horizontal="center" vertical="center"/>
    </xf>
    <xf numFmtId="3" fontId="47" fillId="24" borderId="174" xfId="0" applyNumberFormat="1" applyFont="1" applyFill="1" applyBorder="1" applyAlignment="1" applyProtection="1">
      <alignment horizontal="center"/>
    </xf>
    <xf numFmtId="3" fontId="45" fillId="24" borderId="178" xfId="0" applyNumberFormat="1" applyFont="1" applyFill="1" applyBorder="1" applyAlignment="1" applyProtection="1">
      <alignment horizontal="right" shrinkToFit="1"/>
    </xf>
    <xf numFmtId="3" fontId="45" fillId="24" borderId="176" xfId="0" applyNumberFormat="1" applyFont="1" applyFill="1" applyBorder="1" applyAlignment="1" applyProtection="1">
      <alignment horizontal="right" shrinkToFit="1"/>
    </xf>
    <xf numFmtId="0" fontId="0" fillId="11" borderId="179" xfId="0" applyFill="1" applyBorder="1"/>
    <xf numFmtId="0" fontId="0" fillId="11" borderId="182" xfId="0" applyFill="1" applyBorder="1"/>
    <xf numFmtId="0" fontId="0" fillId="11" borderId="185" xfId="0" applyFill="1" applyBorder="1"/>
    <xf numFmtId="49" fontId="115" fillId="11" borderId="186" xfId="0" applyNumberFormat="1" applyFont="1" applyFill="1" applyBorder="1" applyProtection="1">
      <protection locked="0"/>
    </xf>
    <xf numFmtId="49" fontId="115" fillId="11" borderId="187" xfId="0" applyNumberFormat="1" applyFont="1" applyFill="1" applyBorder="1" applyProtection="1">
      <protection locked="0"/>
    </xf>
    <xf numFmtId="0" fontId="0" fillId="10" borderId="188" xfId="0" applyFill="1" applyBorder="1"/>
    <xf numFmtId="0" fontId="0" fillId="10" borderId="189" xfId="0" applyFill="1" applyBorder="1"/>
    <xf numFmtId="0" fontId="47" fillId="15" borderId="112" xfId="1" applyFont="1" applyFill="1" applyBorder="1" applyAlignment="1" applyProtection="1">
      <alignment horizontal="right" vertical="center"/>
    </xf>
    <xf numFmtId="0" fontId="119" fillId="10" borderId="122" xfId="0" applyFont="1" applyFill="1" applyBorder="1" applyAlignment="1">
      <alignment horizontal="right"/>
    </xf>
    <xf numFmtId="0" fontId="15" fillId="25" borderId="194" xfId="0" applyFont="1" applyFill="1" applyBorder="1"/>
    <xf numFmtId="0" fontId="15" fillId="25" borderId="0" xfId="0" applyFont="1" applyFill="1" applyBorder="1"/>
    <xf numFmtId="0" fontId="15" fillId="25" borderId="195" xfId="0" applyFont="1" applyFill="1" applyBorder="1"/>
    <xf numFmtId="0" fontId="59" fillId="25" borderId="0" xfId="0" applyFont="1" applyFill="1" applyBorder="1"/>
    <xf numFmtId="0" fontId="15" fillId="25" borderId="196" xfId="0" applyFont="1" applyFill="1" applyBorder="1" applyAlignment="1"/>
    <xf numFmtId="0" fontId="15" fillId="25" borderId="197" xfId="0" applyFont="1" applyFill="1" applyBorder="1" applyAlignment="1"/>
    <xf numFmtId="0" fontId="15" fillId="25" borderId="198" xfId="0" applyFont="1" applyFill="1" applyBorder="1" applyAlignment="1"/>
    <xf numFmtId="0" fontId="15" fillId="26" borderId="195" xfId="0" applyFont="1" applyFill="1" applyBorder="1"/>
    <xf numFmtId="0" fontId="15" fillId="26" borderId="191" xfId="0" applyFont="1" applyFill="1" applyBorder="1"/>
    <xf numFmtId="0" fontId="15" fillId="26" borderId="192" xfId="0" applyFont="1" applyFill="1" applyBorder="1"/>
    <xf numFmtId="0" fontId="15" fillId="26" borderId="193" xfId="0" applyFont="1" applyFill="1" applyBorder="1"/>
    <xf numFmtId="0" fontId="15" fillId="26" borderId="194" xfId="0" applyFont="1" applyFill="1" applyBorder="1"/>
    <xf numFmtId="0" fontId="15" fillId="26" borderId="194" xfId="0" applyFont="1" applyFill="1" applyBorder="1" applyAlignment="1">
      <alignment vertical="top"/>
    </xf>
    <xf numFmtId="0" fontId="15" fillId="26" borderId="0" xfId="0" applyFont="1" applyFill="1" applyBorder="1"/>
    <xf numFmtId="0" fontId="15" fillId="26" borderId="0" xfId="0" applyFont="1" applyFill="1" applyBorder="1" applyAlignment="1">
      <alignment horizontal="center"/>
    </xf>
    <xf numFmtId="3" fontId="28" fillId="17" borderId="205" xfId="0" applyNumberFormat="1" applyFont="1" applyFill="1" applyBorder="1" applyAlignment="1" applyProtection="1">
      <alignment horizontal="center" vertical="center"/>
    </xf>
    <xf numFmtId="0" fontId="0" fillId="11" borderId="180" xfId="0" applyFill="1" applyBorder="1"/>
    <xf numFmtId="0" fontId="0" fillId="11" borderId="183" xfId="0" applyFill="1" applyBorder="1"/>
    <xf numFmtId="0" fontId="114" fillId="24" borderId="206" xfId="0" applyFont="1" applyFill="1" applyBorder="1" applyAlignment="1">
      <alignment horizontal="center" vertical="center"/>
    </xf>
    <xf numFmtId="3" fontId="117" fillId="0" borderId="207" xfId="0" applyNumberFormat="1" applyFont="1" applyBorder="1" applyAlignment="1" applyProtection="1">
      <alignment horizontal="right" shrinkToFit="1"/>
      <protection locked="0"/>
    </xf>
    <xf numFmtId="3" fontId="116" fillId="6" borderId="208" xfId="0" applyNumberFormat="1" applyFont="1" applyFill="1" applyBorder="1" applyAlignment="1" applyProtection="1">
      <alignment horizontal="right"/>
      <protection locked="0"/>
    </xf>
    <xf numFmtId="3" fontId="116" fillId="6" borderId="209" xfId="0" applyNumberFormat="1" applyFont="1" applyFill="1" applyBorder="1" applyAlignment="1" applyProtection="1">
      <alignment horizontal="right"/>
      <protection locked="0"/>
    </xf>
    <xf numFmtId="3" fontId="116" fillId="6" borderId="210" xfId="0" applyNumberFormat="1" applyFont="1" applyFill="1" applyBorder="1" applyAlignment="1" applyProtection="1">
      <alignment horizontal="right"/>
      <protection locked="0"/>
    </xf>
    <xf numFmtId="0" fontId="0" fillId="11" borderId="186" xfId="0" applyFill="1" applyBorder="1"/>
    <xf numFmtId="3" fontId="45" fillId="15" borderId="176" xfId="0" applyNumberFormat="1" applyFont="1" applyFill="1" applyBorder="1" applyAlignment="1" applyProtection="1">
      <alignment horizontal="right" shrinkToFit="1"/>
    </xf>
    <xf numFmtId="3" fontId="47" fillId="15" borderId="211" xfId="0" applyNumberFormat="1" applyFont="1" applyFill="1" applyBorder="1" applyAlignment="1" applyProtection="1">
      <alignment horizontal="right"/>
    </xf>
    <xf numFmtId="3" fontId="28" fillId="17" borderId="212" xfId="0" applyNumberFormat="1" applyFont="1" applyFill="1" applyBorder="1" applyAlignment="1" applyProtection="1">
      <alignment horizontal="center" vertical="center"/>
    </xf>
    <xf numFmtId="0" fontId="114" fillId="24" borderId="214" xfId="0" applyFont="1" applyFill="1" applyBorder="1" applyAlignment="1">
      <alignment horizontal="center" vertical="center"/>
    </xf>
    <xf numFmtId="0" fontId="114" fillId="24" borderId="213" xfId="0" applyFont="1" applyFill="1" applyBorder="1" applyAlignment="1">
      <alignment horizontal="center" vertical="center"/>
    </xf>
    <xf numFmtId="3" fontId="117" fillId="0" borderId="215" xfId="0" applyNumberFormat="1" applyFont="1" applyBorder="1" applyAlignment="1" applyProtection="1">
      <alignment horizontal="right" shrinkToFit="1"/>
      <protection locked="0"/>
    </xf>
    <xf numFmtId="3" fontId="117" fillId="0" borderId="216" xfId="0" applyNumberFormat="1" applyFont="1" applyBorder="1" applyAlignment="1" applyProtection="1">
      <alignment horizontal="right" shrinkToFit="1"/>
      <protection locked="0"/>
    </xf>
    <xf numFmtId="0" fontId="114" fillId="24" borderId="217" xfId="0" applyFont="1" applyFill="1" applyBorder="1" applyAlignment="1">
      <alignment horizontal="center" vertical="center"/>
    </xf>
    <xf numFmtId="0" fontId="0" fillId="11" borderId="222" xfId="0" applyFill="1" applyBorder="1"/>
    <xf numFmtId="0" fontId="0" fillId="11" borderId="187" xfId="0" applyFill="1" applyBorder="1"/>
    <xf numFmtId="3" fontId="44" fillId="15" borderId="223" xfId="0" applyNumberFormat="1" applyFont="1" applyFill="1" applyBorder="1" applyAlignment="1" applyProtection="1">
      <alignment horizontal="right" shrinkToFit="1"/>
    </xf>
    <xf numFmtId="3" fontId="44" fillId="15" borderId="224" xfId="0" applyNumberFormat="1" applyFont="1" applyFill="1" applyBorder="1" applyAlignment="1" applyProtection="1">
      <alignment horizontal="right" shrinkToFit="1"/>
    </xf>
    <xf numFmtId="0" fontId="0" fillId="10" borderId="225" xfId="0" applyFill="1" applyBorder="1"/>
    <xf numFmtId="0" fontId="0" fillId="10" borderId="226" xfId="0" applyFill="1" applyBorder="1"/>
    <xf numFmtId="0" fontId="0" fillId="10" borderId="227" xfId="0" applyFill="1" applyBorder="1"/>
    <xf numFmtId="3" fontId="50" fillId="0" borderId="231" xfId="0" applyNumberFormat="1" applyFont="1" applyBorder="1" applyAlignment="1" applyProtection="1">
      <alignment horizontal="right" shrinkToFit="1"/>
      <protection locked="0"/>
    </xf>
    <xf numFmtId="3" fontId="50" fillId="0" borderId="233" xfId="0" applyNumberFormat="1" applyFont="1" applyBorder="1" applyAlignment="1" applyProtection="1">
      <alignment horizontal="right" shrinkToFit="1"/>
      <protection locked="0"/>
    </xf>
    <xf numFmtId="0" fontId="114" fillId="24" borderId="234" xfId="0" applyFont="1" applyFill="1" applyBorder="1" applyAlignment="1">
      <alignment horizontal="center" vertical="center"/>
    </xf>
    <xf numFmtId="3" fontId="45" fillId="15" borderId="235" xfId="0" applyNumberFormat="1" applyFont="1" applyFill="1" applyBorder="1" applyAlignment="1" applyProtection="1">
      <alignment horizontal="right" shrinkToFit="1"/>
    </xf>
    <xf numFmtId="3" fontId="117" fillId="0" borderId="236" xfId="0" applyNumberFormat="1" applyFont="1" applyBorder="1" applyAlignment="1" applyProtection="1">
      <alignment horizontal="right" shrinkToFit="1"/>
      <protection locked="0"/>
    </xf>
    <xf numFmtId="3" fontId="44" fillId="15" borderId="237" xfId="0" applyNumberFormat="1" applyFont="1" applyFill="1" applyBorder="1" applyAlignment="1" applyProtection="1">
      <alignment horizontal="right" shrinkToFit="1"/>
    </xf>
    <xf numFmtId="3" fontId="45" fillId="15" borderId="211" xfId="0" applyNumberFormat="1" applyFont="1" applyFill="1" applyBorder="1" applyAlignment="1" applyProtection="1">
      <alignment horizontal="right" vertical="center"/>
    </xf>
    <xf numFmtId="3" fontId="45" fillId="15" borderId="238" xfId="0" applyNumberFormat="1" applyFont="1" applyFill="1" applyBorder="1" applyAlignment="1" applyProtection="1">
      <alignment horizontal="center" vertical="center"/>
    </xf>
    <xf numFmtId="3" fontId="45" fillId="15" borderId="239" xfId="0" applyNumberFormat="1" applyFont="1" applyFill="1" applyBorder="1" applyAlignment="1" applyProtection="1">
      <alignment horizontal="right" shrinkToFit="1"/>
    </xf>
    <xf numFmtId="0" fontId="121" fillId="0" borderId="15" xfId="0" applyFont="1" applyBorder="1"/>
    <xf numFmtId="10" fontId="50" fillId="0" borderId="115" xfId="2" applyNumberFormat="1" applyFont="1" applyBorder="1" applyProtection="1">
      <protection locked="0"/>
    </xf>
    <xf numFmtId="0" fontId="111" fillId="9" borderId="159" xfId="0" applyFont="1" applyFill="1" applyBorder="1" applyAlignment="1">
      <alignment horizontal="center"/>
    </xf>
    <xf numFmtId="0" fontId="111" fillId="9" borderId="160" xfId="0" applyFont="1" applyFill="1" applyBorder="1" applyAlignment="1">
      <alignment horizontal="center"/>
    </xf>
    <xf numFmtId="0" fontId="111" fillId="9" borderId="161" xfId="0" applyFont="1" applyFill="1" applyBorder="1" applyAlignment="1">
      <alignment horizontal="center"/>
    </xf>
    <xf numFmtId="0" fontId="108" fillId="9" borderId="156" xfId="0" applyFont="1" applyFill="1" applyBorder="1" applyAlignment="1">
      <alignment horizontal="right"/>
    </xf>
    <xf numFmtId="0" fontId="108" fillId="9" borderId="157" xfId="0" applyFont="1" applyFill="1" applyBorder="1" applyAlignment="1">
      <alignment horizontal="right"/>
    </xf>
    <xf numFmtId="0" fontId="108" fillId="9" borderId="157" xfId="0" applyFont="1" applyFill="1" applyBorder="1" applyAlignment="1">
      <alignment horizontal="left"/>
    </xf>
    <xf numFmtId="0" fontId="108" fillId="9" borderId="158" xfId="0" applyFont="1" applyFill="1" applyBorder="1" applyAlignment="1">
      <alignment horizontal="left"/>
    </xf>
    <xf numFmtId="0" fontId="112" fillId="9" borderId="159" xfId="0" applyFont="1" applyFill="1" applyBorder="1" applyAlignment="1">
      <alignment horizontal="center"/>
    </xf>
    <xf numFmtId="0" fontId="112" fillId="9" borderId="160" xfId="0" applyFont="1" applyFill="1" applyBorder="1" applyAlignment="1">
      <alignment horizontal="center"/>
    </xf>
    <xf numFmtId="0" fontId="112" fillId="9" borderId="161" xfId="0" applyFont="1" applyFill="1" applyBorder="1" applyAlignment="1">
      <alignment horizontal="center"/>
    </xf>
    <xf numFmtId="0" fontId="110" fillId="9" borderId="156" xfId="0" applyFont="1" applyFill="1" applyBorder="1" applyAlignment="1">
      <alignment horizontal="right"/>
    </xf>
    <xf numFmtId="0" fontId="110" fillId="9" borderId="157" xfId="0" applyFont="1" applyFill="1" applyBorder="1" applyAlignment="1">
      <alignment horizontal="right"/>
    </xf>
    <xf numFmtId="0" fontId="110" fillId="9" borderId="157" xfId="0" applyFont="1" applyFill="1" applyBorder="1" applyAlignment="1">
      <alignment horizontal="left"/>
    </xf>
    <xf numFmtId="0" fontId="110" fillId="9" borderId="158" xfId="0" applyFont="1" applyFill="1" applyBorder="1" applyAlignment="1">
      <alignment horizontal="left"/>
    </xf>
    <xf numFmtId="0" fontId="87" fillId="7" borderId="75" xfId="0" applyFont="1" applyFill="1" applyBorder="1" applyAlignment="1" applyProtection="1">
      <alignment horizontal="center" vertical="top"/>
      <protection locked="0"/>
    </xf>
    <xf numFmtId="0" fontId="89" fillId="7" borderId="49" xfId="0" applyFont="1" applyFill="1" applyBorder="1" applyAlignment="1" applyProtection="1">
      <alignment horizontal="center" vertical="top"/>
      <protection locked="0"/>
    </xf>
    <xf numFmtId="0" fontId="89" fillId="7" borderId="76" xfId="0" applyFont="1" applyFill="1" applyBorder="1" applyAlignment="1" applyProtection="1">
      <alignment horizontal="center" vertical="top"/>
      <protection locked="0"/>
    </xf>
    <xf numFmtId="0" fontId="89" fillId="7" borderId="81" xfId="0" applyFont="1" applyFill="1" applyBorder="1" applyAlignment="1" applyProtection="1">
      <alignment horizontal="center" vertical="top"/>
      <protection locked="0"/>
    </xf>
    <xf numFmtId="0" fontId="89" fillId="7" borderId="82" xfId="0" applyFont="1" applyFill="1" applyBorder="1" applyAlignment="1" applyProtection="1">
      <alignment horizontal="center" vertical="top"/>
      <protection locked="0"/>
    </xf>
    <xf numFmtId="0" fontId="89" fillId="7" borderId="83" xfId="0" applyFont="1" applyFill="1" applyBorder="1" applyAlignment="1" applyProtection="1">
      <alignment horizontal="center" vertical="top"/>
      <protection locked="0"/>
    </xf>
    <xf numFmtId="0" fontId="90" fillId="7" borderId="69" xfId="0" applyFont="1" applyFill="1" applyBorder="1" applyAlignment="1" applyProtection="1">
      <alignment horizontal="center" vertical="center"/>
      <protection locked="0"/>
    </xf>
    <xf numFmtId="0" fontId="90" fillId="7" borderId="70" xfId="0" applyFont="1" applyFill="1" applyBorder="1" applyAlignment="1" applyProtection="1">
      <alignment horizontal="center" vertical="center"/>
      <protection locked="0"/>
    </xf>
    <xf numFmtId="0" fontId="90" fillId="7" borderId="71" xfId="0" applyFont="1" applyFill="1" applyBorder="1" applyAlignment="1" applyProtection="1">
      <alignment horizontal="center" vertical="center"/>
      <protection locked="0"/>
    </xf>
    <xf numFmtId="0" fontId="91" fillId="6" borderId="13" xfId="0" applyFont="1" applyFill="1" applyBorder="1" applyAlignment="1" applyProtection="1">
      <alignment horizontal="center"/>
    </xf>
    <xf numFmtId="0" fontId="91" fillId="6" borderId="0" xfId="0" applyFont="1" applyFill="1" applyBorder="1" applyAlignment="1" applyProtection="1">
      <alignment horizontal="center"/>
    </xf>
    <xf numFmtId="0" fontId="91" fillId="6" borderId="14" xfId="0" applyFont="1" applyFill="1" applyBorder="1" applyAlignment="1" applyProtection="1">
      <alignment horizontal="center"/>
    </xf>
    <xf numFmtId="0" fontId="122" fillId="6" borderId="13" xfId="0" applyFont="1" applyFill="1" applyBorder="1" applyAlignment="1" applyProtection="1">
      <alignment horizontal="center"/>
    </xf>
    <xf numFmtId="0" fontId="122" fillId="6" borderId="0" xfId="0" applyFont="1" applyFill="1" applyBorder="1" applyAlignment="1" applyProtection="1">
      <alignment horizontal="center"/>
    </xf>
    <xf numFmtId="0" fontId="122" fillId="6" borderId="14" xfId="0" applyFont="1" applyFill="1" applyBorder="1" applyAlignment="1" applyProtection="1">
      <alignment horizontal="center"/>
    </xf>
    <xf numFmtId="0" fontId="19" fillId="7" borderId="58" xfId="1" applyFont="1" applyFill="1" applyBorder="1" applyAlignment="1" applyProtection="1">
      <alignment horizontal="center" vertical="center"/>
    </xf>
    <xf numFmtId="0" fontId="19" fillId="7" borderId="72" xfId="1" applyFont="1" applyFill="1" applyBorder="1" applyAlignment="1" applyProtection="1">
      <alignment horizontal="center" vertical="center"/>
    </xf>
    <xf numFmtId="0" fontId="19" fillId="7" borderId="73" xfId="1" applyFont="1" applyFill="1" applyBorder="1" applyAlignment="1" applyProtection="1">
      <alignment horizontal="center" vertical="center"/>
    </xf>
    <xf numFmtId="0" fontId="19" fillId="7" borderId="74" xfId="1" applyFont="1" applyFill="1" applyBorder="1" applyAlignment="1" applyProtection="1">
      <alignment horizontal="center" vertical="center"/>
    </xf>
    <xf numFmtId="0" fontId="19" fillId="7" borderId="75" xfId="1" applyFont="1" applyFill="1" applyBorder="1" applyAlignment="1" applyProtection="1">
      <alignment horizontal="center" vertical="center"/>
    </xf>
    <xf numFmtId="0" fontId="19" fillId="7" borderId="49" xfId="1" applyFont="1" applyFill="1" applyBorder="1" applyAlignment="1" applyProtection="1">
      <alignment horizontal="center" vertical="center"/>
    </xf>
    <xf numFmtId="0" fontId="19" fillId="7" borderId="76" xfId="1" applyFont="1" applyFill="1" applyBorder="1" applyAlignment="1" applyProtection="1">
      <alignment horizontal="center" vertical="center"/>
    </xf>
    <xf numFmtId="0" fontId="19" fillId="7" borderId="77" xfId="1" applyFont="1" applyFill="1" applyBorder="1" applyAlignment="1" applyProtection="1">
      <alignment horizontal="center" vertical="center"/>
    </xf>
    <xf numFmtId="0" fontId="19" fillId="7" borderId="78" xfId="1" applyFont="1" applyFill="1" applyBorder="1" applyAlignment="1" applyProtection="1">
      <alignment horizontal="center" vertical="center"/>
    </xf>
    <xf numFmtId="0" fontId="19" fillId="7" borderId="79" xfId="1" applyFont="1" applyFill="1" applyBorder="1" applyAlignment="1" applyProtection="1">
      <alignment horizontal="center" vertical="center"/>
    </xf>
    <xf numFmtId="0" fontId="76" fillId="7" borderId="66" xfId="0" applyFont="1" applyFill="1" applyBorder="1" applyAlignment="1">
      <alignment horizontal="center" vertical="center"/>
    </xf>
    <xf numFmtId="0" fontId="76" fillId="7" borderId="67" xfId="0" applyFont="1" applyFill="1" applyBorder="1" applyAlignment="1">
      <alignment horizontal="center" vertical="center"/>
    </xf>
    <xf numFmtId="0" fontId="76" fillId="7" borderId="68" xfId="0" applyFont="1" applyFill="1" applyBorder="1" applyAlignment="1">
      <alignment horizontal="center" vertical="center"/>
    </xf>
    <xf numFmtId="0" fontId="26" fillId="7" borderId="66" xfId="0" applyFont="1" applyFill="1" applyBorder="1" applyAlignment="1">
      <alignment horizontal="center" vertical="center"/>
    </xf>
    <xf numFmtId="0" fontId="26" fillId="7" borderId="67" xfId="0" applyFont="1" applyFill="1" applyBorder="1" applyAlignment="1">
      <alignment horizontal="center" vertical="center"/>
    </xf>
    <xf numFmtId="0" fontId="26" fillId="7" borderId="68" xfId="0" applyFont="1" applyFill="1" applyBorder="1" applyAlignment="1">
      <alignment horizontal="center" vertical="center"/>
    </xf>
    <xf numFmtId="0" fontId="26" fillId="11" borderId="15" xfId="0" applyFont="1" applyFill="1" applyBorder="1" applyAlignment="1">
      <alignment horizontal="center" vertical="center"/>
    </xf>
    <xf numFmtId="0" fontId="26" fillId="11" borderId="16" xfId="0" applyFont="1" applyFill="1" applyBorder="1" applyAlignment="1">
      <alignment horizontal="center" vertical="center"/>
    </xf>
    <xf numFmtId="0" fontId="26" fillId="11" borderId="17" xfId="0" applyFont="1" applyFill="1" applyBorder="1" applyAlignment="1">
      <alignment horizontal="center" vertical="center"/>
    </xf>
    <xf numFmtId="0" fontId="86" fillId="11" borderId="0" xfId="0" applyFont="1" applyFill="1" applyAlignment="1">
      <alignment horizontal="center"/>
    </xf>
    <xf numFmtId="2" fontId="4" fillId="5" borderId="1" xfId="0" applyNumberFormat="1" applyFont="1" applyFill="1" applyBorder="1" applyAlignment="1">
      <alignment horizontal="center" vertical="center"/>
    </xf>
    <xf numFmtId="0" fontId="13" fillId="0" borderId="46" xfId="0" applyFont="1" applyBorder="1" applyAlignment="1" applyProtection="1">
      <alignment horizontal="left"/>
      <protection locked="0"/>
    </xf>
    <xf numFmtId="0" fontId="98" fillId="20" borderId="142" xfId="0" applyFont="1" applyFill="1" applyBorder="1" applyAlignment="1">
      <alignment horizontal="center" vertical="center"/>
    </xf>
    <xf numFmtId="0" fontId="10" fillId="9" borderId="32" xfId="0" applyFont="1" applyFill="1" applyBorder="1" applyAlignment="1" applyProtection="1">
      <alignment horizontal="center" vertical="center"/>
      <protection locked="0"/>
    </xf>
    <xf numFmtId="0" fontId="10" fillId="9" borderId="33" xfId="0" applyFont="1" applyFill="1" applyBorder="1" applyAlignment="1" applyProtection="1">
      <alignment horizontal="center" vertical="center"/>
      <protection locked="0"/>
    </xf>
    <xf numFmtId="0" fontId="10" fillId="9" borderId="34" xfId="0" applyFont="1" applyFill="1" applyBorder="1" applyAlignment="1" applyProtection="1">
      <alignment horizontal="center" vertical="center"/>
      <protection locked="0"/>
    </xf>
    <xf numFmtId="0" fontId="63" fillId="9" borderId="35" xfId="0" applyFont="1" applyFill="1" applyBorder="1" applyAlignment="1">
      <alignment horizontal="center" vertical="center" shrinkToFit="1"/>
    </xf>
    <xf numFmtId="0" fontId="63" fillId="9" borderId="44" xfId="0" applyFont="1" applyFill="1" applyBorder="1" applyAlignment="1">
      <alignment horizontal="center" vertical="center" shrinkToFit="1"/>
    </xf>
    <xf numFmtId="0" fontId="63" fillId="9" borderId="140" xfId="0" applyFont="1" applyFill="1" applyBorder="1" applyAlignment="1">
      <alignment horizontal="center" vertical="center" shrinkToFit="1"/>
    </xf>
    <xf numFmtId="0" fontId="57" fillId="27" borderId="199" xfId="0" applyFont="1" applyFill="1" applyBorder="1" applyAlignment="1">
      <alignment horizontal="center"/>
    </xf>
    <xf numFmtId="0" fontId="57" fillId="27" borderId="200" xfId="0" applyFont="1" applyFill="1" applyBorder="1" applyAlignment="1">
      <alignment horizontal="center"/>
    </xf>
    <xf numFmtId="0" fontId="9" fillId="9" borderId="201" xfId="0" applyFont="1" applyFill="1" applyBorder="1" applyAlignment="1">
      <alignment horizontal="center"/>
    </xf>
    <xf numFmtId="0" fontId="9" fillId="9" borderId="202" xfId="0" applyFont="1" applyFill="1" applyBorder="1" applyAlignment="1">
      <alignment horizontal="center"/>
    </xf>
    <xf numFmtId="0" fontId="64" fillId="9" borderId="203" xfId="0" applyFont="1" applyFill="1" applyBorder="1" applyAlignment="1">
      <alignment horizontal="center" vertical="top" shrinkToFit="1"/>
    </xf>
    <xf numFmtId="0" fontId="64" fillId="9" borderId="204" xfId="0" applyFont="1" applyFill="1" applyBorder="1" applyAlignment="1">
      <alignment horizontal="center" vertical="top" shrinkToFit="1"/>
    </xf>
    <xf numFmtId="0" fontId="98" fillId="17" borderId="145" xfId="0" applyFont="1" applyFill="1" applyBorder="1" applyAlignment="1">
      <alignment horizontal="center" vertical="center"/>
    </xf>
    <xf numFmtId="0" fontId="98" fillId="17" borderId="146" xfId="0" applyFont="1" applyFill="1" applyBorder="1" applyAlignment="1">
      <alignment horizontal="center" vertical="center"/>
    </xf>
    <xf numFmtId="0" fontId="53" fillId="22" borderId="147" xfId="0" applyFont="1" applyFill="1" applyBorder="1" applyAlignment="1">
      <alignment horizontal="center" vertical="center"/>
    </xf>
    <xf numFmtId="0" fontId="53" fillId="22" borderId="148" xfId="0" applyFont="1" applyFill="1" applyBorder="1" applyAlignment="1">
      <alignment horizontal="center" vertical="center"/>
    </xf>
    <xf numFmtId="0" fontId="53" fillId="22" borderId="149" xfId="0" applyFont="1" applyFill="1" applyBorder="1" applyAlignment="1">
      <alignment horizontal="center" vertical="center"/>
    </xf>
    <xf numFmtId="0" fontId="53" fillId="22" borderId="150" xfId="0" applyFont="1" applyFill="1" applyBorder="1" applyAlignment="1">
      <alignment horizontal="center" vertical="center"/>
    </xf>
    <xf numFmtId="0" fontId="53" fillId="22" borderId="151" xfId="0" applyFont="1" applyFill="1" applyBorder="1" applyAlignment="1">
      <alignment horizontal="center" vertical="center"/>
    </xf>
    <xf numFmtId="0" fontId="53" fillId="22" borderId="152" xfId="0" applyFont="1" applyFill="1" applyBorder="1" applyAlignment="1">
      <alignment horizontal="center" vertical="center"/>
    </xf>
    <xf numFmtId="0" fontId="26" fillId="7" borderId="33" xfId="0" applyFont="1" applyFill="1" applyBorder="1" applyAlignment="1">
      <alignment horizontal="right" vertical="center"/>
    </xf>
    <xf numFmtId="0" fontId="98" fillId="12" borderId="132" xfId="0" applyFont="1" applyFill="1" applyBorder="1" applyAlignment="1">
      <alignment horizontal="center" vertical="center"/>
    </xf>
    <xf numFmtId="0" fontId="98" fillId="12" borderId="134" xfId="0" applyFont="1" applyFill="1" applyBorder="1" applyAlignment="1">
      <alignment horizontal="center" vertical="center"/>
    </xf>
    <xf numFmtId="0" fontId="98" fillId="12" borderId="133" xfId="0" applyFont="1" applyFill="1" applyBorder="1" applyAlignment="1">
      <alignment horizontal="center" vertical="center"/>
    </xf>
    <xf numFmtId="0" fontId="53" fillId="12" borderId="132" xfId="0" applyFont="1" applyFill="1" applyBorder="1" applyAlignment="1">
      <alignment horizontal="center" vertical="center"/>
    </xf>
    <xf numFmtId="0" fontId="53" fillId="12" borderId="133" xfId="0" applyFont="1" applyFill="1" applyBorder="1" applyAlignment="1">
      <alignment horizontal="center" vertical="center"/>
    </xf>
    <xf numFmtId="0" fontId="98" fillId="17" borderId="110" xfId="0" applyFont="1" applyFill="1" applyBorder="1" applyAlignment="1">
      <alignment horizontal="center" vertical="center"/>
    </xf>
    <xf numFmtId="0" fontId="98" fillId="17" borderId="111" xfId="0" applyFont="1" applyFill="1" applyBorder="1" applyAlignment="1">
      <alignment horizontal="center" vertical="center"/>
    </xf>
    <xf numFmtId="0" fontId="69" fillId="10" borderId="0" xfId="0" applyFont="1" applyFill="1" applyBorder="1" applyAlignment="1">
      <alignment horizontal="center"/>
    </xf>
    <xf numFmtId="0" fontId="0" fillId="11" borderId="183" xfId="0" applyFill="1" applyBorder="1" applyAlignment="1" applyProtection="1">
      <alignment horizontal="center"/>
      <protection locked="0"/>
    </xf>
    <xf numFmtId="0" fontId="0" fillId="11" borderId="184" xfId="0" applyFill="1" applyBorder="1" applyAlignment="1" applyProtection="1">
      <alignment horizontal="center"/>
      <protection locked="0"/>
    </xf>
    <xf numFmtId="0" fontId="6" fillId="15" borderId="218" xfId="0" applyFont="1" applyFill="1" applyBorder="1" applyAlignment="1">
      <alignment horizontal="center"/>
    </xf>
    <xf numFmtId="0" fontId="6" fillId="15" borderId="219" xfId="0" applyFont="1" applyFill="1" applyBorder="1" applyAlignment="1">
      <alignment horizontal="center"/>
    </xf>
    <xf numFmtId="0" fontId="6" fillId="15" borderId="220" xfId="0" applyFont="1" applyFill="1" applyBorder="1" applyAlignment="1">
      <alignment horizontal="center"/>
    </xf>
    <xf numFmtId="0" fontId="0" fillId="11" borderId="190" xfId="0" applyFill="1" applyBorder="1" applyAlignment="1" applyProtection="1">
      <alignment horizontal="center"/>
      <protection locked="0"/>
    </xf>
    <xf numFmtId="0" fontId="0" fillId="11" borderId="221" xfId="0" applyFill="1" applyBorder="1" applyAlignment="1" applyProtection="1">
      <alignment horizontal="center"/>
      <protection locked="0"/>
    </xf>
    <xf numFmtId="49" fontId="115" fillId="11" borderId="183" xfId="0" applyNumberFormat="1" applyFont="1" applyFill="1" applyBorder="1" applyAlignment="1" applyProtection="1">
      <alignment horizontal="left"/>
      <protection locked="0"/>
    </xf>
    <xf numFmtId="49" fontId="115" fillId="11" borderId="184" xfId="0" applyNumberFormat="1" applyFont="1" applyFill="1" applyBorder="1" applyAlignment="1" applyProtection="1">
      <alignment horizontal="left"/>
      <protection locked="0"/>
    </xf>
    <xf numFmtId="0" fontId="114" fillId="24" borderId="170" xfId="0" applyFont="1" applyFill="1" applyBorder="1" applyAlignment="1">
      <alignment horizontal="center" vertical="center"/>
    </xf>
    <xf numFmtId="0" fontId="114" fillId="24" borderId="171" xfId="0" applyFont="1" applyFill="1" applyBorder="1" applyAlignment="1">
      <alignment horizontal="center" vertical="center"/>
    </xf>
    <xf numFmtId="49" fontId="115" fillId="11" borderId="180" xfId="0" applyNumberFormat="1" applyFont="1" applyFill="1" applyBorder="1" applyAlignment="1" applyProtection="1">
      <alignment horizontal="left"/>
      <protection locked="0"/>
    </xf>
    <xf numFmtId="49" fontId="115" fillId="11" borderId="181" xfId="0" applyNumberFormat="1" applyFont="1" applyFill="1" applyBorder="1" applyAlignment="1" applyProtection="1">
      <alignment horizontal="left"/>
      <protection locked="0"/>
    </xf>
    <xf numFmtId="0" fontId="114" fillId="24" borderId="169" xfId="0" applyFont="1" applyFill="1" applyBorder="1" applyAlignment="1">
      <alignment horizontal="center" vertical="center"/>
    </xf>
    <xf numFmtId="0" fontId="67" fillId="7" borderId="33" xfId="0" applyFont="1" applyFill="1" applyBorder="1" applyAlignment="1">
      <alignment horizontal="center" vertical="center"/>
    </xf>
    <xf numFmtId="0" fontId="68" fillId="7" borderId="33" xfId="0" applyFont="1" applyFill="1" applyBorder="1" applyAlignment="1">
      <alignment horizontal="center" vertical="center"/>
    </xf>
    <xf numFmtId="0" fontId="50" fillId="0" borderId="232" xfId="0" applyFont="1" applyBorder="1" applyAlignment="1">
      <alignment horizontal="right"/>
    </xf>
    <xf numFmtId="0" fontId="50" fillId="0" borderId="80" xfId="0" applyFont="1" applyBorder="1" applyAlignment="1">
      <alignment horizontal="right"/>
    </xf>
    <xf numFmtId="3" fontId="53" fillId="17" borderId="228" xfId="0" applyNumberFormat="1" applyFont="1" applyFill="1" applyBorder="1" applyAlignment="1" applyProtection="1">
      <alignment horizontal="center" vertical="center"/>
    </xf>
    <xf numFmtId="3" fontId="53" fillId="17" borderId="170" xfId="0" applyNumberFormat="1" applyFont="1" applyFill="1" applyBorder="1" applyAlignment="1" applyProtection="1">
      <alignment horizontal="center" vertical="center"/>
    </xf>
    <xf numFmtId="3" fontId="53" fillId="17" borderId="229" xfId="0" applyNumberFormat="1" applyFont="1" applyFill="1" applyBorder="1" applyAlignment="1" applyProtection="1">
      <alignment horizontal="center" vertical="center"/>
    </xf>
    <xf numFmtId="0" fontId="50" fillId="0" borderId="230" xfId="0" applyFont="1" applyBorder="1" applyAlignment="1">
      <alignment horizontal="right"/>
    </xf>
    <xf numFmtId="0" fontId="50" fillId="0" borderId="16" xfId="0" applyFont="1" applyBorder="1" applyAlignment="1">
      <alignment horizontal="right"/>
    </xf>
    <xf numFmtId="9" fontId="50" fillId="0" borderId="118" xfId="2" applyNumberFormat="1" applyFont="1" applyBorder="1" applyProtection="1">
      <protection locked="0"/>
    </xf>
    <xf numFmtId="1" fontId="50" fillId="0" borderId="121" xfId="2" applyNumberFormat="1" applyFont="1" applyBorder="1" applyProtection="1">
      <protection locked="0"/>
    </xf>
    <xf numFmtId="1" fontId="50" fillId="0" borderId="116" xfId="2" applyNumberFormat="1" applyFont="1" applyBorder="1" applyProtection="1">
      <protection locked="0"/>
    </xf>
  </cellXfs>
  <cellStyles count="3">
    <cellStyle name="Hipervínculo" xfId="1" builtinId="8"/>
    <cellStyle name="Millares [0]" xfId="2" builtinId="6"/>
    <cellStyle name="Normal" xfId="0" builtinId="0"/>
  </cellStyles>
  <dxfs count="44">
    <dxf>
      <font>
        <b/>
        <i val="0"/>
        <color rgb="FFFFFFCC"/>
      </font>
      <fill>
        <patternFill>
          <bgColor rgb="FFFF000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</font>
      <fill>
        <patternFill>
          <bgColor rgb="FFCCFF66"/>
        </patternFill>
      </fill>
    </dxf>
    <dxf>
      <font>
        <b val="0"/>
        <i val="0"/>
        <color theme="4" tint="0.79998168889431442"/>
      </font>
      <fill>
        <patternFill>
          <bgColor theme="6" tint="0.7999816888943144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condense val="0"/>
        <extend val="0"/>
        <color indexed="16"/>
      </font>
      <fill>
        <patternFill>
          <bgColor indexed="47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condense val="0"/>
        <extend val="0"/>
        <color indexed="16"/>
      </font>
      <fill>
        <patternFill>
          <bgColor indexed="47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condense val="0"/>
        <extend val="0"/>
        <color indexed="16"/>
      </font>
      <fill>
        <patternFill>
          <bgColor indexed="47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condense val="0"/>
        <extend val="0"/>
        <color indexed="16"/>
      </font>
      <fill>
        <patternFill>
          <bgColor indexed="47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condense val="0"/>
        <extend val="0"/>
        <color indexed="16"/>
      </font>
      <fill>
        <patternFill>
          <bgColor indexed="47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condense val="0"/>
        <extend val="0"/>
        <color indexed="16"/>
      </font>
      <fill>
        <patternFill>
          <bgColor indexed="47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condense val="0"/>
        <extend val="0"/>
        <color indexed="16"/>
      </font>
      <fill>
        <patternFill>
          <bgColor indexed="47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indexed="9"/>
      </font>
      <fill>
        <patternFill>
          <bgColor indexed="63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63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Light16"/>
  <colors>
    <mruColors>
      <color rgb="FFCCFF66"/>
      <color rgb="FF993300"/>
      <color rgb="FFFFFFCC"/>
      <color rgb="FFA50021"/>
      <color rgb="FF003300"/>
      <color rgb="FFFFFF99"/>
      <color rgb="FF9966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RRIBAINI"/><Relationship Id="rId13" Type="http://schemas.openxmlformats.org/officeDocument/2006/relationships/hyperlink" Target="http://www.venmas.com/venmas/planificacion_de_empresas/planes_de_viabilidad" TargetMode="External"/><Relationship Id="rId3" Type="http://schemas.openxmlformats.org/officeDocument/2006/relationships/hyperlink" Target="#INFOGENERAL"/><Relationship Id="rId7" Type="http://schemas.openxmlformats.org/officeDocument/2006/relationships/hyperlink" Target="mailto:atencion@e.ditor.com?subject=An&#225;lisis%20viabilidad%20Express%20GRATIS" TargetMode="External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hyperlink" Target="mailto:atencion@e.ditor.com?subject=PN%20F&#193;CIL%202013" TargetMode="External"/><Relationship Id="rId6" Type="http://schemas.openxmlformats.org/officeDocument/2006/relationships/image" Target="../media/image3.png"/><Relationship Id="rId11" Type="http://schemas.openxmlformats.org/officeDocument/2006/relationships/image" Target="../media/image6.png"/><Relationship Id="rId5" Type="http://schemas.openxmlformats.org/officeDocument/2006/relationships/hyperlink" Target="#AN&#193;LISIS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image" Target="../media/image4.png"/><Relationship Id="rId14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INFOANALISIS"/><Relationship Id="rId3" Type="http://schemas.openxmlformats.org/officeDocument/2006/relationships/hyperlink" Target="#detalles"/><Relationship Id="rId7" Type="http://schemas.openxmlformats.org/officeDocument/2006/relationships/image" Target="../media/image4.png"/><Relationship Id="rId2" Type="http://schemas.openxmlformats.org/officeDocument/2006/relationships/image" Target="../media/image9.png"/><Relationship Id="rId1" Type="http://schemas.openxmlformats.org/officeDocument/2006/relationships/hyperlink" Target="#ini!A1"/><Relationship Id="rId6" Type="http://schemas.openxmlformats.org/officeDocument/2006/relationships/hyperlink" Target="#AN&#193;LISIS"/><Relationship Id="rId5" Type="http://schemas.openxmlformats.org/officeDocument/2006/relationships/hyperlink" Target="#comohacer"/><Relationship Id="rId4" Type="http://schemas.openxmlformats.org/officeDocument/2006/relationships/image" Target="../media/image5.png"/><Relationship Id="rId9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detalles"/><Relationship Id="rId2" Type="http://schemas.openxmlformats.org/officeDocument/2006/relationships/image" Target="../media/image9.png"/><Relationship Id="rId1" Type="http://schemas.openxmlformats.org/officeDocument/2006/relationships/hyperlink" Target="#AN&#193;LISIS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256</xdr:row>
      <xdr:rowOff>25400</xdr:rowOff>
    </xdr:from>
    <xdr:to>
      <xdr:col>16</xdr:col>
      <xdr:colOff>939800</xdr:colOff>
      <xdr:row>268</xdr:row>
      <xdr:rowOff>63500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790575" y="44564300"/>
          <a:ext cx="10868025" cy="2019300"/>
        </a:xfrm>
        <a:prstGeom prst="rect">
          <a:avLst/>
        </a:prstGeom>
        <a:solidFill>
          <a:sysClr val="window" lastClr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C0C0C0" mc:Ignorable="a14" a14:legacySpreadsheetColorIndex="22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>
                    <a:alpha val="50000"/>
                  </a:srgbClr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180000" tIns="82800" rIns="90000" bIns="46800" anchor="t" upright="1"/>
        <a:lstStyle/>
        <a:p>
          <a:pPr algn="l" rtl="0">
            <a:defRPr sz="1000"/>
          </a:pPr>
          <a:r>
            <a:rPr lang="es-ES" sz="1400" b="1" i="0" u="none" strike="noStrike" baseline="0">
              <a:solidFill>
                <a:srgbClr val="800000"/>
              </a:solidFill>
              <a:latin typeface="Tahoma"/>
              <a:ea typeface="Tahoma"/>
              <a:cs typeface="Tahoma"/>
            </a:rPr>
            <a:t>Si tienes alguna sugerencia o detectas algún error en este producto, por favor, ponte en contacto con nosotros. </a:t>
          </a:r>
          <a:endParaRPr lang="es-ES" sz="12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Te contestaremos inmediatamente y, si es el caso, lo resolveremos a la mayor brevedad y te reenviaremos la hoja reparada sin ningún coste.</a:t>
          </a:r>
          <a:endParaRPr lang="es-ES" sz="12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Si nos haces saber tus sugerencias y son factibles, las incluiremos y te enviaremos gratuitamente la nueva versión en cuanto esté disponible.</a:t>
          </a:r>
        </a:p>
        <a:p>
          <a:pPr algn="l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                                                                                 </a:t>
          </a:r>
        </a:p>
        <a:p>
          <a:pPr algn="l" rtl="0">
            <a:defRPr sz="1000"/>
          </a:pPr>
          <a:r>
            <a:rPr lang="es-ES" sz="1200" b="0" i="0" u="none" strike="noStrike" baseline="0">
              <a:solidFill>
                <a:srgbClr val="993300"/>
              </a:solidFill>
              <a:latin typeface="Tahoma"/>
              <a:ea typeface="Tahoma"/>
              <a:cs typeface="Tahoma"/>
            </a:rPr>
            <a:t>                                                                                 </a:t>
          </a:r>
          <a:r>
            <a:rPr lang="es-ES" sz="1400" b="1" i="0" u="none" strike="noStrike" baseline="0">
              <a:solidFill>
                <a:srgbClr val="993300"/>
              </a:solidFill>
              <a:latin typeface="Tahoma"/>
              <a:ea typeface="Tahoma"/>
              <a:cs typeface="Tahoma"/>
            </a:rPr>
            <a:t>Muchas gracias por tu confianza,</a:t>
          </a:r>
          <a:endParaRPr lang="es-ES">
            <a:solidFill>
              <a:srgbClr val="993300"/>
            </a:solidFill>
          </a:endParaRPr>
        </a:p>
      </xdr:txBody>
    </xdr:sp>
    <xdr:clientData/>
  </xdr:twoCellAnchor>
  <xdr:twoCellAnchor editAs="oneCell">
    <xdr:from>
      <xdr:col>4</xdr:col>
      <xdr:colOff>114301</xdr:colOff>
      <xdr:row>271</xdr:row>
      <xdr:rowOff>114300</xdr:rowOff>
    </xdr:from>
    <xdr:to>
      <xdr:col>16</xdr:col>
      <xdr:colOff>965201</xdr:colOff>
      <xdr:row>285</xdr:row>
      <xdr:rowOff>139700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838201" y="47294800"/>
          <a:ext cx="10845800" cy="2400300"/>
        </a:xfrm>
        <a:prstGeom prst="rect">
          <a:avLst/>
        </a:prstGeom>
        <a:solidFill>
          <a:sysClr val="window" lastClr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C0C0C0" mc:Ignorable="a14" a14:legacySpreadsheetColorIndex="22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>
                    <a:alpha val="50000"/>
                  </a:srgbClr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180000" tIns="82800" rIns="90000" bIns="46800" anchor="t" upright="1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El usuario de este libro para Excel© puede usarlo y copiar cuanto desee para su uso personal o profesional, </a:t>
          </a:r>
        </a:p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pero en ningún caso puede comerciar con él o arrogarse su autoría. Versión gratuita, no está permitida su venta</a:t>
          </a:r>
        </a:p>
        <a:p>
          <a:pPr algn="ctr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© versión en español: e.ditor consulting s.l. y los autores </a:t>
          </a:r>
        </a:p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Producto: PE228Gv3.0 Análisis de viabilidad versión GRATUITA</a:t>
          </a:r>
          <a:endParaRPr lang="es-ES" sz="14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s-ES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</a:t>
          </a:r>
          <a:endParaRPr lang="es-ES" sz="1400" b="1" i="0" u="none" strike="noStrike" baseline="0">
            <a:solidFill>
              <a:srgbClr val="9933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s-ES" sz="1200" b="1" i="0" u="none" strike="noStrike" baseline="0">
              <a:solidFill>
                <a:srgbClr val="993300"/>
              </a:solidFill>
              <a:latin typeface="Tahoma"/>
              <a:ea typeface="Tahoma"/>
              <a:cs typeface="Tahoma"/>
            </a:rPr>
            <a:t>Si deseas más información:</a:t>
          </a:r>
        </a:p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Contactar con los autores:</a:t>
          </a:r>
          <a:r>
            <a:rPr lang="es-ES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info@e.ditor.com</a:t>
          </a:r>
        </a:p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Dudas, consultas o asistencia:</a:t>
          </a:r>
          <a:r>
            <a:rPr lang="es-ES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atencion@e.ditor.com</a:t>
          </a:r>
        </a:p>
        <a:p>
          <a:pPr algn="ctr" rtl="0">
            <a:defRPr sz="1000"/>
          </a:pPr>
          <a:endParaRPr lang="es-ES" sz="1200" b="1" i="0" u="none" strike="noStrike" baseline="0">
            <a:solidFill>
              <a:srgbClr val="9933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s-ES" sz="1200" b="0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Excel© es una marca registrada de Microsoft Corporation.</a:t>
          </a:r>
          <a:endParaRPr lang="es-ES" sz="1800" b="1" i="0" u="none" strike="noStrike" baseline="0">
            <a:solidFill>
              <a:srgbClr val="9933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endParaRPr lang="es-ES" sz="1600" b="1" i="0" u="none" strike="noStrike" baseline="0">
            <a:solidFill>
              <a:srgbClr val="9933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endParaRPr lang="es-ES" sz="1600" b="1" i="0" u="none" strike="noStrike" baseline="0">
            <a:solidFill>
              <a:srgbClr val="9933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endParaRPr lang="es-ES" sz="1600" b="1" i="0" u="none" strike="noStrike" baseline="0">
            <a:solidFill>
              <a:srgbClr val="9933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 editAs="oneCell">
    <xdr:from>
      <xdr:col>4</xdr:col>
      <xdr:colOff>38100</xdr:colOff>
      <xdr:row>208</xdr:row>
      <xdr:rowOff>25399</xdr:rowOff>
    </xdr:from>
    <xdr:to>
      <xdr:col>16</xdr:col>
      <xdr:colOff>1181099</xdr:colOff>
      <xdr:row>238</xdr:row>
      <xdr:rowOff>12700</xdr:rowOff>
    </xdr:to>
    <xdr:sp macro="" textlink="">
      <xdr:nvSpPr>
        <xdr:cNvPr id="1599" name="Text Box 4"/>
        <xdr:cNvSpPr txBox="1">
          <a:spLocks noChangeArrowheads="1"/>
        </xdr:cNvSpPr>
      </xdr:nvSpPr>
      <xdr:spPr bwMode="auto">
        <a:xfrm>
          <a:off x="762000" y="36664899"/>
          <a:ext cx="11137899" cy="4940301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180000" tIns="82800" rIns="90000" bIns="46800" anchor="t" upright="1"/>
        <a:lstStyle/>
        <a:p>
          <a:pPr algn="l" rtl="0">
            <a:defRPr sz="1000"/>
          </a:pPr>
          <a:r>
            <a:rPr lang="es-ES" sz="1400" b="1" i="0" u="none" strike="noStrike" baseline="0">
              <a:solidFill>
                <a:srgbClr val="993300"/>
              </a:solidFill>
              <a:latin typeface="Tahoma"/>
              <a:ea typeface="Tahoma"/>
              <a:cs typeface="Tahoma"/>
            </a:rPr>
            <a:t>ANÁLISIS de VIABILIDAD en 4 pasos:</a:t>
          </a:r>
        </a:p>
        <a:p>
          <a:pPr algn="l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Ve a la hoja ANÁLISIS y:</a:t>
          </a:r>
          <a:endParaRPr lang="es-ES" sz="1600" b="1" i="0" u="none" strike="noStrike" baseline="0">
            <a:solidFill>
              <a:srgbClr val="9933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s-ES" sz="1200" b="1" i="0" u="none" strike="noStrike" baseline="0">
              <a:solidFill>
                <a:srgbClr val="800000"/>
              </a:solidFill>
              <a:latin typeface="Tahoma"/>
              <a:ea typeface="Tahoma"/>
              <a:cs typeface="Tahoma"/>
            </a:rPr>
            <a:t>1) </a:t>
          </a:r>
          <a:r>
            <a:rPr lang="es-ES" sz="1200" b="0" i="0" u="none" strike="noStrike" baseline="0">
              <a:solidFill>
                <a:srgbClr val="800000"/>
              </a:solidFill>
              <a:latin typeface="Tahoma"/>
              <a:ea typeface="Tahoma"/>
              <a:cs typeface="Tahoma"/>
            </a:rPr>
            <a:t>Pon los</a:t>
          </a:r>
          <a:r>
            <a:rPr lang="es-ES" sz="1200" b="1" i="0" u="none" strike="noStrike" baseline="0">
              <a:solidFill>
                <a:srgbClr val="800000"/>
              </a:solidFill>
              <a:latin typeface="Tahoma"/>
              <a:ea typeface="Tahoma"/>
              <a:cs typeface="Tahoma"/>
            </a:rPr>
            <a:t> DATOS:</a:t>
          </a:r>
          <a:r>
            <a:rPr lang="es-ES" sz="1200" b="1" i="0" u="none" strike="noStrike" baseline="0">
              <a:solidFill>
                <a:srgbClr val="993300"/>
              </a:solidFill>
              <a:latin typeface="Tahoma"/>
              <a:ea typeface="Tahoma"/>
              <a:cs typeface="Tahoma"/>
            </a:rPr>
            <a:t> </a:t>
          </a: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Pon tus datos en la columna de la izquierda, DATOS.</a:t>
          </a:r>
          <a:endParaRPr lang="es-ES" sz="1600" b="1" i="0" u="none" strike="noStrike" baseline="0">
            <a:solidFill>
              <a:srgbClr val="9933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s-ES" sz="1200" b="1" i="0" u="none" strike="noStrike" baseline="0">
              <a:solidFill>
                <a:srgbClr val="800000"/>
              </a:solidFill>
              <a:latin typeface="Tahoma"/>
              <a:ea typeface="Tahoma"/>
              <a:cs typeface="Tahoma"/>
            </a:rPr>
            <a:t>2) </a:t>
          </a:r>
          <a:r>
            <a:rPr lang="es-ES" sz="1200" b="0" i="0" u="none" strike="noStrike" baseline="0">
              <a:solidFill>
                <a:srgbClr val="800000"/>
              </a:solidFill>
              <a:latin typeface="Tahoma"/>
              <a:ea typeface="Tahoma"/>
              <a:cs typeface="Tahoma"/>
            </a:rPr>
            <a:t>Observa el</a:t>
          </a:r>
          <a:r>
            <a:rPr lang="es-ES" sz="1200" b="1" i="0" u="none" strike="noStrike" baseline="0">
              <a:solidFill>
                <a:srgbClr val="800000"/>
              </a:solidFill>
              <a:latin typeface="Tahoma"/>
              <a:ea typeface="Tahoma"/>
              <a:cs typeface="Tahoma"/>
            </a:rPr>
            <a:t> ANÁLISIS</a:t>
          </a:r>
          <a:r>
            <a:rPr lang="es-ES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: </a:t>
          </a: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Una vez los hayas puesto aparecerán los resultados en la columna ANÁLISIS.</a:t>
          </a:r>
        </a:p>
        <a:p>
          <a:pPr algn="l" rtl="0">
            <a:defRPr sz="1000"/>
          </a:pPr>
          <a:r>
            <a:rPr lang="es-ES" sz="1200" b="1" i="0" u="none" strike="noStrike" baseline="0">
              <a:solidFill>
                <a:srgbClr val="800000"/>
              </a:solidFill>
              <a:latin typeface="Tahoma"/>
              <a:ea typeface="Tahoma"/>
              <a:cs typeface="Tahoma"/>
            </a:rPr>
            <a:t>3) </a:t>
          </a:r>
          <a:r>
            <a:rPr lang="es-ES" sz="1200" b="0" i="0" u="none" strike="noStrike" baseline="0">
              <a:solidFill>
                <a:srgbClr val="800000"/>
              </a:solidFill>
              <a:latin typeface="Tahoma"/>
              <a:ea typeface="Tahoma"/>
              <a:cs typeface="Tahoma"/>
            </a:rPr>
            <a:t>Haz la</a:t>
          </a:r>
          <a:r>
            <a:rPr lang="es-ES" sz="1200" b="1" i="0" u="none" strike="noStrike" baseline="0">
              <a:solidFill>
                <a:srgbClr val="800000"/>
              </a:solidFill>
              <a:latin typeface="Tahoma"/>
              <a:ea typeface="Tahoma"/>
              <a:cs typeface="Tahoma"/>
            </a:rPr>
            <a:t> EVALUACIÓN: </a:t>
          </a: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Poniendo tus conclusiones en la columna EVALUACIÓN.</a:t>
          </a:r>
        </a:p>
        <a:p>
          <a:pPr algn="l" rtl="0">
            <a:defRPr sz="1000"/>
          </a:pPr>
          <a:r>
            <a:rPr lang="es-ES" sz="1200" b="1" i="0" u="none" strike="noStrike" baseline="0">
              <a:solidFill>
                <a:srgbClr val="800000"/>
              </a:solidFill>
              <a:latin typeface="Tahoma"/>
              <a:ea typeface="Tahoma"/>
              <a:cs typeface="Tahoma"/>
            </a:rPr>
            <a:t>4) </a:t>
          </a:r>
          <a:r>
            <a:rPr lang="es-ES" sz="1200" b="0" i="0" u="none" strike="noStrike" baseline="0">
              <a:solidFill>
                <a:srgbClr val="800000"/>
              </a:solidFill>
              <a:latin typeface="Tahoma"/>
              <a:ea typeface="Tahoma"/>
              <a:cs typeface="Tahoma"/>
            </a:rPr>
            <a:t>Observa las</a:t>
          </a:r>
          <a:r>
            <a:rPr lang="es-ES" sz="1200" b="1" i="0" u="none" strike="noStrike" baseline="0">
              <a:solidFill>
                <a:srgbClr val="800000"/>
              </a:solidFill>
              <a:latin typeface="Tahoma"/>
              <a:ea typeface="Tahoma"/>
              <a:cs typeface="Tahoma"/>
            </a:rPr>
            <a:t> CONCLUSIONES: </a:t>
          </a: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Aparecerán en la última columna de la derecha (CONCLUSIONES).</a:t>
          </a:r>
          <a:endParaRPr lang="es-ES" sz="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Modificando y ajustando los parámetros</a:t>
          </a: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(y datos) </a:t>
          </a:r>
          <a:r>
            <a:rPr lang="es-ES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de la hoja, las conclusiones pueden ir variando en un sentido u otro.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s-ES" sz="1400" b="1" i="0" u="none" strike="noStrike" baseline="0">
              <a:solidFill>
                <a:srgbClr val="800000"/>
              </a:solidFill>
              <a:latin typeface="Tahoma"/>
              <a:ea typeface="Tahoma"/>
              <a:cs typeface="Tahoma"/>
            </a:rPr>
            <a:t>Importante:</a:t>
          </a:r>
        </a:p>
        <a:p>
          <a:pPr algn="l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Toma las conclusiones de viabilidad que obtengas con este libro como una </a:t>
          </a:r>
          <a:r>
            <a:rPr lang="es-ES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PRIMERA ESTIMACIÓN</a:t>
          </a: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. Incluso si el resultado es claramente positivo, deberás confirmarlo haciendo un plan de viabilidad con todo detalle.</a:t>
          </a:r>
        </a:p>
        <a:p>
          <a:pPr algn="l" rtl="0">
            <a:defRPr sz="1000"/>
          </a:pPr>
          <a:endParaRPr lang="es-ES" sz="12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s-ES" sz="1400" b="1" i="0" u="none" strike="noStrike" baseline="0">
              <a:solidFill>
                <a:srgbClr val="800000"/>
              </a:solidFill>
              <a:latin typeface="Tahoma"/>
              <a:ea typeface="Tahoma"/>
              <a:cs typeface="Tahoma"/>
            </a:rPr>
            <a:t>Ten en cuenta:</a:t>
          </a:r>
          <a:endParaRPr lang="es-ES" sz="1400" b="1" i="0" u="none" strike="noStrike" baseline="0">
            <a:solidFill>
              <a:srgbClr val="9933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● </a:t>
          </a:r>
          <a:r>
            <a:rPr lang="es-ES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Todas las cabeceras de celda incluyen comentarios </a:t>
          </a: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y explicaciones respecto al procedimiento, al significado y al análisis, léelos.</a:t>
          </a:r>
        </a:p>
        <a:p>
          <a:pPr algn="l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● </a:t>
          </a:r>
          <a:r>
            <a:rPr lang="es-ES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 hoja ANÁLISIS incluye un área para tomar notas</a:t>
          </a: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, hacer cálculos, etc. Está debajo de la pantalla de trabajo.</a:t>
          </a:r>
        </a:p>
        <a:p>
          <a:pPr algn="l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● </a:t>
          </a:r>
          <a:r>
            <a:rPr lang="es-ES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 hoja Detalles incluye varias áreas de trabajo y cálculo de uso opcional</a:t>
          </a: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, puedes acceder fácilmente usando los links correspondientes.</a:t>
          </a:r>
          <a:endParaRPr lang="es-ES" sz="1400" b="1" i="0" u="none" strike="noStrike" baseline="0">
            <a:solidFill>
              <a:srgbClr val="9933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es-ES" sz="12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● </a:t>
          </a:r>
          <a:r>
            <a:rPr lang="es-ES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En general:</a:t>
          </a:r>
        </a:p>
        <a:p>
          <a:pPr algn="l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     - </a:t>
          </a: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Las celdas donde debes o puedes introducir datos tienen fondo blanco.</a:t>
          </a:r>
        </a:p>
        <a:p>
          <a:pPr algn="l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     - Los datos que puedas encontrar son totalmente aleatorios, bórralos antes de comenzar.</a:t>
          </a:r>
        </a:p>
        <a:p>
          <a:pPr algn="l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     - Antes de ponerte a trabajar, haz una copia del fichero original y guárdala, así lo tendrás siempre disponible.</a:t>
          </a:r>
        </a:p>
        <a:p>
          <a:pPr algn="l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     - La mayoría de cabeceras de fila o columna (en las hojas operativas) incluyen explicaciones y comentarios, para verlos sólo tienes que </a:t>
          </a:r>
        </a:p>
        <a:p>
          <a:pPr algn="l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       seleccionar la celda.</a:t>
          </a:r>
        </a:p>
        <a:p>
          <a:pPr algn="l" rtl="0">
            <a:defRPr sz="1000"/>
          </a:pPr>
          <a:endParaRPr lang="es-ES" sz="12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es-ES" sz="12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 editAs="oneCell">
    <xdr:from>
      <xdr:col>14</xdr:col>
      <xdr:colOff>558800</xdr:colOff>
      <xdr:row>7</xdr:row>
      <xdr:rowOff>136262</xdr:rowOff>
    </xdr:from>
    <xdr:to>
      <xdr:col>15</xdr:col>
      <xdr:colOff>346075</xdr:colOff>
      <xdr:row>8</xdr:row>
      <xdr:rowOff>203200</xdr:rowOff>
    </xdr:to>
    <xdr:pic>
      <xdr:nvPicPr>
        <xdr:cNvPr id="1600" name="Picture 5" descr="EDITOR">
          <a:hlinkClick xmlns:r="http://schemas.openxmlformats.org/officeDocument/2006/relationships" r:id="rId1" tooltip="contactar por e-mai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32900" y="1825362"/>
          <a:ext cx="1069975" cy="422538"/>
        </a:xfrm>
        <a:prstGeom prst="rect">
          <a:avLst/>
        </a:prstGeom>
        <a:noFill/>
        <a:ln w="76200">
          <a:solidFill>
            <a:srgbClr val="3333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511175</xdr:colOff>
      <xdr:row>26</xdr:row>
      <xdr:rowOff>130175</xdr:rowOff>
    </xdr:from>
    <xdr:to>
      <xdr:col>8</xdr:col>
      <xdr:colOff>377825</xdr:colOff>
      <xdr:row>27</xdr:row>
      <xdr:rowOff>149225</xdr:rowOff>
    </xdr:to>
    <xdr:pic>
      <xdr:nvPicPr>
        <xdr:cNvPr id="1601" name="Picture 6" descr="INFORMACION005">
          <a:hlinkClick xmlns:r="http://schemas.openxmlformats.org/officeDocument/2006/relationships" r:id="rId3" tooltip="Información sobre el uso de la hoj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76375" y="5451475"/>
          <a:ext cx="17081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657225</xdr:colOff>
      <xdr:row>26</xdr:row>
      <xdr:rowOff>174625</xdr:rowOff>
    </xdr:from>
    <xdr:to>
      <xdr:col>15</xdr:col>
      <xdr:colOff>174625</xdr:colOff>
      <xdr:row>27</xdr:row>
      <xdr:rowOff>127000</xdr:rowOff>
    </xdr:to>
    <xdr:pic>
      <xdr:nvPicPr>
        <xdr:cNvPr id="1602" name="Picture 7" descr="comenzar">
          <a:hlinkClick xmlns:r="http://schemas.openxmlformats.org/officeDocument/2006/relationships" r:id="rId5" tooltip="Ir a la 1ª HOJ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531225" y="5495925"/>
          <a:ext cx="14541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174624</xdr:colOff>
      <xdr:row>264</xdr:row>
      <xdr:rowOff>38100</xdr:rowOff>
    </xdr:from>
    <xdr:to>
      <xdr:col>11</xdr:col>
      <xdr:colOff>1257299</xdr:colOff>
      <xdr:row>266</xdr:row>
      <xdr:rowOff>114300</xdr:rowOff>
    </xdr:to>
    <xdr:pic>
      <xdr:nvPicPr>
        <xdr:cNvPr id="1603" name="Picture 8" descr="EDITOR">
          <a:hlinkClick xmlns:r="http://schemas.openxmlformats.org/officeDocument/2006/relationships" r:id="rId7" tooltip="contactar por e-mai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94324" y="43319700"/>
          <a:ext cx="1082675" cy="406400"/>
        </a:xfrm>
        <a:prstGeom prst="rect">
          <a:avLst/>
        </a:prstGeom>
        <a:noFill/>
        <a:ln w="3175">
          <a:noFill/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16</xdr:col>
      <xdr:colOff>114300</xdr:colOff>
      <xdr:row>191</xdr:row>
      <xdr:rowOff>66675</xdr:rowOff>
    </xdr:from>
    <xdr:to>
      <xdr:col>16</xdr:col>
      <xdr:colOff>942975</xdr:colOff>
      <xdr:row>191</xdr:row>
      <xdr:rowOff>257175</xdr:rowOff>
    </xdr:to>
    <xdr:pic>
      <xdr:nvPicPr>
        <xdr:cNvPr id="1605" name="Picture 10" descr="volver">
          <a:hlinkClick xmlns:r="http://schemas.openxmlformats.org/officeDocument/2006/relationships" r:id="rId8" tooltip="VOLVER al inici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782300" y="31984950"/>
          <a:ext cx="8286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381000</xdr:colOff>
      <xdr:row>26</xdr:row>
      <xdr:rowOff>53975</xdr:rowOff>
    </xdr:from>
    <xdr:to>
      <xdr:col>15</xdr:col>
      <xdr:colOff>714375</xdr:colOff>
      <xdr:row>27</xdr:row>
      <xdr:rowOff>168275</xdr:rowOff>
    </xdr:to>
    <xdr:pic>
      <xdr:nvPicPr>
        <xdr:cNvPr id="1606" name="Picture 22" descr="MARROBLANC">
          <a:hlinkClick xmlns:r="http://schemas.openxmlformats.org/officeDocument/2006/relationships" r:id="rId5" tooltip="Ir a la hoja SIGUIENT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299700" y="5375275"/>
          <a:ext cx="3333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180975</xdr:colOff>
      <xdr:row>206</xdr:row>
      <xdr:rowOff>66675</xdr:rowOff>
    </xdr:from>
    <xdr:to>
      <xdr:col>16</xdr:col>
      <xdr:colOff>1000125</xdr:colOff>
      <xdr:row>206</xdr:row>
      <xdr:rowOff>257175</xdr:rowOff>
    </xdr:to>
    <xdr:pic>
      <xdr:nvPicPr>
        <xdr:cNvPr id="1613" name="Picture 32" descr="volver">
          <a:hlinkClick xmlns:r="http://schemas.openxmlformats.org/officeDocument/2006/relationships" r:id="rId8" tooltip="VOLVER al inici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848975" y="35052000"/>
          <a:ext cx="8191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219075</xdr:colOff>
      <xdr:row>255</xdr:row>
      <xdr:rowOff>66675</xdr:rowOff>
    </xdr:from>
    <xdr:to>
      <xdr:col>16</xdr:col>
      <xdr:colOff>1038225</xdr:colOff>
      <xdr:row>255</xdr:row>
      <xdr:rowOff>257175</xdr:rowOff>
    </xdr:to>
    <xdr:pic>
      <xdr:nvPicPr>
        <xdr:cNvPr id="1615" name="Picture 34" descr="volver">
          <a:hlinkClick xmlns:r="http://schemas.openxmlformats.org/officeDocument/2006/relationships" r:id="rId8" tooltip="VOLVER al inici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887075" y="41033700"/>
          <a:ext cx="8191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200025</xdr:colOff>
      <xdr:row>269</xdr:row>
      <xdr:rowOff>47625</xdr:rowOff>
    </xdr:from>
    <xdr:to>
      <xdr:col>16</xdr:col>
      <xdr:colOff>1019175</xdr:colOff>
      <xdr:row>269</xdr:row>
      <xdr:rowOff>238125</xdr:rowOff>
    </xdr:to>
    <xdr:pic>
      <xdr:nvPicPr>
        <xdr:cNvPr id="1616" name="Picture 35" descr="volver">
          <a:hlinkClick xmlns:r="http://schemas.openxmlformats.org/officeDocument/2006/relationships" r:id="rId8" tooltip="VOLVER al inici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868025" y="43434000"/>
          <a:ext cx="8191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142875</xdr:colOff>
      <xdr:row>423</xdr:row>
      <xdr:rowOff>180975</xdr:rowOff>
    </xdr:from>
    <xdr:to>
      <xdr:col>16</xdr:col>
      <xdr:colOff>962025</xdr:colOff>
      <xdr:row>423</xdr:row>
      <xdr:rowOff>371475</xdr:rowOff>
    </xdr:to>
    <xdr:pic>
      <xdr:nvPicPr>
        <xdr:cNvPr id="1628" name="Picture 49" descr="volver">
          <a:hlinkClick xmlns:r="http://schemas.openxmlformats.org/officeDocument/2006/relationships" r:id="rId8" tooltip="VOLVER al inici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810875" y="72247125"/>
          <a:ext cx="8191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149225</xdr:colOff>
      <xdr:row>435</xdr:row>
      <xdr:rowOff>47625</xdr:rowOff>
    </xdr:from>
    <xdr:to>
      <xdr:col>16</xdr:col>
      <xdr:colOff>968375</xdr:colOff>
      <xdr:row>435</xdr:row>
      <xdr:rowOff>238125</xdr:rowOff>
    </xdr:to>
    <xdr:pic>
      <xdr:nvPicPr>
        <xdr:cNvPr id="1629" name="Picture 50" descr="volver">
          <a:hlinkClick xmlns:r="http://schemas.openxmlformats.org/officeDocument/2006/relationships" r:id="rId8" tooltip="VOLVER al inici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868025" y="78343125"/>
          <a:ext cx="8191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98425</xdr:colOff>
      <xdr:row>459</xdr:row>
      <xdr:rowOff>47625</xdr:rowOff>
    </xdr:from>
    <xdr:to>
      <xdr:col>16</xdr:col>
      <xdr:colOff>917575</xdr:colOff>
      <xdr:row>459</xdr:row>
      <xdr:rowOff>238125</xdr:rowOff>
    </xdr:to>
    <xdr:pic>
      <xdr:nvPicPr>
        <xdr:cNvPr id="1630" name="Picture 51" descr="volver">
          <a:hlinkClick xmlns:r="http://schemas.openxmlformats.org/officeDocument/2006/relationships" r:id="rId8" tooltip="VOLVER al inici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817225" y="85086825"/>
          <a:ext cx="8191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101601</xdr:colOff>
      <xdr:row>261</xdr:row>
      <xdr:rowOff>63500</xdr:rowOff>
    </xdr:from>
    <xdr:to>
      <xdr:col>16</xdr:col>
      <xdr:colOff>812801</xdr:colOff>
      <xdr:row>268</xdr:row>
      <xdr:rowOff>24540</xdr:rowOff>
    </xdr:to>
    <xdr:pic>
      <xdr:nvPicPr>
        <xdr:cNvPr id="18" name="Picture 196" descr="GARANTIA00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10058401" y="45427900"/>
          <a:ext cx="1473200" cy="1116740"/>
        </a:xfrm>
        <a:prstGeom prst="rect">
          <a:avLst/>
        </a:prstGeom>
        <a:noFill/>
      </xdr:spPr>
    </xdr:pic>
    <xdr:clientData/>
  </xdr:twoCellAnchor>
  <xdr:oneCellAnchor>
    <xdr:from>
      <xdr:col>8</xdr:col>
      <xdr:colOff>76200</xdr:colOff>
      <xdr:row>241</xdr:row>
      <xdr:rowOff>152400</xdr:rowOff>
    </xdr:from>
    <xdr:ext cx="6388100" cy="1536700"/>
    <xdr:sp macro="" textlink="">
      <xdr:nvSpPr>
        <xdr:cNvPr id="21" name="20 CuadroTexto"/>
        <xdr:cNvSpPr txBox="1"/>
      </xdr:nvSpPr>
      <xdr:spPr>
        <a:xfrm>
          <a:off x="3124200" y="42062400"/>
          <a:ext cx="6388100" cy="1536700"/>
        </a:xfrm>
        <a:prstGeom prst="rect">
          <a:avLst/>
        </a:prstGeom>
        <a:solidFill>
          <a:sysClr val="window" lastClr="FFFFFF"/>
        </a:solidFill>
        <a:ln w="41275">
          <a:solidFill>
            <a:schemeClr val="accent2">
              <a:lumMod val="75000"/>
            </a:schemeClr>
          </a:solidFill>
        </a:ln>
        <a:effectLst>
          <a:outerShdw blurRad="330200" dist="38100" dir="5400000" sx="101000" sy="101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72000" bIns="72000" rtlCol="0" anchor="t">
          <a:noAutofit/>
        </a:bodyPr>
        <a:lstStyle/>
        <a:p>
          <a:r>
            <a:rPr lang="es-ES" sz="1600" b="1">
              <a:solidFill>
                <a:srgbClr val="C00000"/>
              </a:solidFill>
              <a:latin typeface="Segoe UI" pitchFamily="34" charset="0"/>
              <a:cs typeface="Segoe UI" pitchFamily="34" charset="0"/>
            </a:rPr>
            <a:t> MUY</a:t>
          </a:r>
          <a:r>
            <a:rPr lang="es-ES" sz="1600" b="1" baseline="0">
              <a:solidFill>
                <a:srgbClr val="C00000"/>
              </a:solidFill>
              <a:latin typeface="Segoe UI" pitchFamily="34" charset="0"/>
              <a:cs typeface="Segoe UI" pitchFamily="34" charset="0"/>
            </a:rPr>
            <a:t> RECOMENDABLE:</a:t>
          </a:r>
        </a:p>
        <a:p>
          <a:r>
            <a:rPr lang="es-ES" sz="2400" b="1" baseline="0">
              <a:solidFill>
                <a:srgbClr val="FF0000"/>
              </a:solidFill>
              <a:latin typeface="Segoe UI" pitchFamily="34" charset="0"/>
              <a:cs typeface="Segoe UI" pitchFamily="34" charset="0"/>
            </a:rPr>
            <a:t>       MINIMIZA LA CINTA DE OPCIONES</a:t>
          </a:r>
        </a:p>
        <a:p>
          <a:r>
            <a:rPr lang="es-ES" sz="1600" b="1" baseline="0">
              <a:solidFill>
                <a:srgbClr val="C00000"/>
              </a:solidFill>
              <a:latin typeface="Segoe UI" pitchFamily="34" charset="0"/>
              <a:cs typeface="Segoe UI" pitchFamily="34" charset="0"/>
            </a:rPr>
            <a:t>          Trabajarás mejor, luego puedes volver a desplegarla</a:t>
          </a:r>
        </a:p>
        <a:p>
          <a:r>
            <a:rPr lang="es-ES" sz="1050" baseline="0">
              <a:solidFill>
                <a:sysClr val="windowText" lastClr="000000"/>
              </a:solidFill>
              <a:latin typeface="Segoe UI" pitchFamily="34" charset="0"/>
              <a:cs typeface="Segoe UI" pitchFamily="34" charset="0"/>
            </a:rPr>
            <a:t> Es muy fácil y rápido : </a:t>
          </a:r>
        </a:p>
        <a:p>
          <a:r>
            <a:rPr lang="es-ES" sz="1100" baseline="0">
              <a:solidFill>
                <a:sysClr val="windowText" lastClr="000000"/>
              </a:solidFill>
              <a:latin typeface="Segoe UI" pitchFamily="34" charset="0"/>
              <a:cs typeface="Segoe UI" pitchFamily="34" charset="0"/>
            </a:rPr>
            <a:t> Barra herramientas &gt; Clic botón derecho &gt; Seleccionar "Minimizar la cinta de opciones"</a:t>
          </a:r>
        </a:p>
        <a:p>
          <a:endParaRPr lang="es-ES" sz="500" baseline="0">
            <a:solidFill>
              <a:sysClr val="windowText" lastClr="000000"/>
            </a:solidFill>
            <a:latin typeface="Segoe UI" pitchFamily="34" charset="0"/>
            <a:cs typeface="Segoe UI" pitchFamily="34" charset="0"/>
          </a:endParaRPr>
        </a:p>
      </xdr:txBody>
    </xdr:sp>
    <xdr:clientData/>
  </xdr:oneCellAnchor>
  <xdr:twoCellAnchor editAs="oneCell">
    <xdr:from>
      <xdr:col>14</xdr:col>
      <xdr:colOff>1104900</xdr:colOff>
      <xdr:row>275</xdr:row>
      <xdr:rowOff>25401</xdr:rowOff>
    </xdr:from>
    <xdr:to>
      <xdr:col>16</xdr:col>
      <xdr:colOff>1117600</xdr:colOff>
      <xdr:row>286</xdr:row>
      <xdr:rowOff>208975</xdr:rowOff>
    </xdr:to>
    <xdr:pic>
      <xdr:nvPicPr>
        <xdr:cNvPr id="20" name="Picture 208" descr="gratis editor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9779000" y="48094901"/>
          <a:ext cx="2057400" cy="2012374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25400</xdr:colOff>
      <xdr:row>20</xdr:row>
      <xdr:rowOff>12700</xdr:rowOff>
    </xdr:from>
    <xdr:to>
      <xdr:col>11</xdr:col>
      <xdr:colOff>1790700</xdr:colOff>
      <xdr:row>33</xdr:row>
      <xdr:rowOff>140561</xdr:rowOff>
    </xdr:to>
    <xdr:pic>
      <xdr:nvPicPr>
        <xdr:cNvPr id="22" name="Picture 205" descr="Fotolia_36549914_XS">
          <a:hlinkClick xmlns:r="http://schemas.openxmlformats.org/officeDocument/2006/relationships" r:id="rId13" tooltip="Información en la web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4724400" y="4368800"/>
          <a:ext cx="2527300" cy="247736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</xdr:row>
      <xdr:rowOff>47625</xdr:rowOff>
    </xdr:from>
    <xdr:to>
      <xdr:col>3</xdr:col>
      <xdr:colOff>123825</xdr:colOff>
      <xdr:row>1</xdr:row>
      <xdr:rowOff>285750</xdr:rowOff>
    </xdr:to>
    <xdr:pic>
      <xdr:nvPicPr>
        <xdr:cNvPr id="4354" name="Picture 89" descr="MARROBLANC">
          <a:hlinkClick xmlns:r="http://schemas.openxmlformats.org/officeDocument/2006/relationships" r:id="rId1" tooltip="Ir a HOJA INICI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" y="171450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2085975</xdr:colOff>
      <xdr:row>1</xdr:row>
      <xdr:rowOff>38100</xdr:rowOff>
    </xdr:from>
    <xdr:to>
      <xdr:col>12</xdr:col>
      <xdr:colOff>9525</xdr:colOff>
      <xdr:row>1</xdr:row>
      <xdr:rowOff>276225</xdr:rowOff>
    </xdr:to>
    <xdr:pic>
      <xdr:nvPicPr>
        <xdr:cNvPr id="4355" name="Picture 90" descr="MARROBLANC">
          <a:hlinkClick xmlns:r="http://schemas.openxmlformats.org/officeDocument/2006/relationships" r:id="rId3" tooltip="Ir a HOJA NOTAS y detall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858125" y="16192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21</xdr:row>
      <xdr:rowOff>66675</xdr:rowOff>
    </xdr:from>
    <xdr:to>
      <xdr:col>16</xdr:col>
      <xdr:colOff>0</xdr:colOff>
      <xdr:row>23</xdr:row>
      <xdr:rowOff>123825</xdr:rowOff>
    </xdr:to>
    <xdr:sp macro="" textlink="">
      <xdr:nvSpPr>
        <xdr:cNvPr id="4192" name="Text Box 96">
          <a:hlinkClick xmlns:r="http://schemas.openxmlformats.org/officeDocument/2006/relationships" r:id="rId5" tooltip="Información"/>
        </xdr:cNvPr>
        <xdr:cNvSpPr txBox="1">
          <a:spLocks noChangeArrowheads="1"/>
        </xdr:cNvSpPr>
      </xdr:nvSpPr>
      <xdr:spPr bwMode="auto">
        <a:xfrm>
          <a:off x="8201025" y="3771900"/>
          <a:ext cx="2600325" cy="4476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>
          <a:solidFill>
            <a:schemeClr val="tx2">
              <a:lumMod val="75000"/>
            </a:schemeClr>
          </a:solidFill>
          <a:miter lim="800000"/>
          <a:headEnd/>
          <a:tailEnd/>
        </a:ln>
        <a:effectLst>
          <a:outerShdw blurRad="304800" dist="38100" dir="5400000" sx="98000" sy="98000" algn="t" rotWithShape="0">
            <a:prstClr val="black">
              <a:alpha val="40000"/>
            </a:prstClr>
          </a:outerShdw>
        </a:effectLst>
      </xdr:spPr>
      <xdr:txBody>
        <a:bodyPr vertOverflow="clip" wrap="square" lIns="72000" tIns="46800" rIns="90000" bIns="4680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chemeClr val="tx2">
                  <a:lumMod val="50000"/>
                </a:schemeClr>
              </a:solidFill>
              <a:latin typeface="Segoe UI" pitchFamily="34" charset="0"/>
              <a:ea typeface="Tahoma"/>
              <a:cs typeface="Segoe UI" pitchFamily="34" charset="0"/>
            </a:rPr>
            <a:t>¿Cómo hacer un plan de viabilidad completo y profesional?</a:t>
          </a:r>
          <a:endParaRPr lang="es-ES">
            <a:solidFill>
              <a:schemeClr val="tx2">
                <a:lumMod val="50000"/>
              </a:schemeClr>
            </a:solidFill>
            <a:latin typeface="Segoe UI" pitchFamily="34" charset="0"/>
            <a:cs typeface="Segoe UI" pitchFamily="34" charset="0"/>
          </a:endParaRPr>
        </a:p>
      </xdr:txBody>
    </xdr:sp>
    <xdr:clientData/>
  </xdr:twoCellAnchor>
  <xdr:twoCellAnchor editAs="oneCell">
    <xdr:from>
      <xdr:col>3</xdr:col>
      <xdr:colOff>295275</xdr:colOff>
      <xdr:row>1</xdr:row>
      <xdr:rowOff>95250</xdr:rowOff>
    </xdr:from>
    <xdr:to>
      <xdr:col>3</xdr:col>
      <xdr:colOff>933450</xdr:colOff>
      <xdr:row>1</xdr:row>
      <xdr:rowOff>247650</xdr:rowOff>
    </xdr:to>
    <xdr:pic>
      <xdr:nvPicPr>
        <xdr:cNvPr id="4357" name="Picture 100" descr="volver">
          <a:hlinkClick xmlns:r="http://schemas.openxmlformats.org/officeDocument/2006/relationships" r:id="rId6" tooltip="VOLVER al inici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38175" y="219075"/>
          <a:ext cx="6381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145</xdr:row>
      <xdr:rowOff>104775</xdr:rowOff>
    </xdr:from>
    <xdr:to>
      <xdr:col>11</xdr:col>
      <xdr:colOff>1895475</xdr:colOff>
      <xdr:row>151</xdr:row>
      <xdr:rowOff>95250</xdr:rowOff>
    </xdr:to>
    <xdr:sp macro="" textlink="">
      <xdr:nvSpPr>
        <xdr:cNvPr id="4220" name="Text Box 124"/>
        <xdr:cNvSpPr txBox="1">
          <a:spLocks noChangeArrowheads="1"/>
        </xdr:cNvSpPr>
      </xdr:nvSpPr>
      <xdr:spPr bwMode="auto">
        <a:xfrm>
          <a:off x="1752600" y="23955375"/>
          <a:ext cx="5915025" cy="962025"/>
        </a:xfrm>
        <a:prstGeom prst="rect">
          <a:avLst/>
        </a:prstGeom>
        <a:solidFill>
          <a:srgbClr val="FFFF99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46800" rIns="90000" bIns="4680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 editAs="oneCell">
    <xdr:from>
      <xdr:col>11</xdr:col>
      <xdr:colOff>571500</xdr:colOff>
      <xdr:row>1</xdr:row>
      <xdr:rowOff>76200</xdr:rowOff>
    </xdr:from>
    <xdr:to>
      <xdr:col>11</xdr:col>
      <xdr:colOff>1990725</xdr:colOff>
      <xdr:row>1</xdr:row>
      <xdr:rowOff>266700</xdr:rowOff>
    </xdr:to>
    <xdr:pic>
      <xdr:nvPicPr>
        <xdr:cNvPr id="4359" name="Picture 125" descr="INFORMACION005">
          <a:hlinkClick xmlns:r="http://schemas.openxmlformats.org/officeDocument/2006/relationships" r:id="rId8" tooltip="Uso de la hoj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343650" y="200025"/>
          <a:ext cx="14192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1343025</xdr:colOff>
      <xdr:row>154</xdr:row>
      <xdr:rowOff>57150</xdr:rowOff>
    </xdr:from>
    <xdr:to>
      <xdr:col>11</xdr:col>
      <xdr:colOff>1981200</xdr:colOff>
      <xdr:row>154</xdr:row>
      <xdr:rowOff>209550</xdr:rowOff>
    </xdr:to>
    <xdr:pic>
      <xdr:nvPicPr>
        <xdr:cNvPr id="4360" name="Picture 126" descr="volver">
          <a:hlinkClick xmlns:r="http://schemas.openxmlformats.org/officeDocument/2006/relationships" r:id="rId6" tooltip="VOLVER al inici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115175" y="25298400"/>
          <a:ext cx="6381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247650</xdr:colOff>
      <xdr:row>36</xdr:row>
      <xdr:rowOff>9525</xdr:rowOff>
    </xdr:from>
    <xdr:ext cx="6162675" cy="1790700"/>
    <xdr:sp macro="" textlink="">
      <xdr:nvSpPr>
        <xdr:cNvPr id="9" name="8 CuadroTexto"/>
        <xdr:cNvSpPr txBox="1"/>
      </xdr:nvSpPr>
      <xdr:spPr>
        <a:xfrm>
          <a:off x="2305050" y="6219825"/>
          <a:ext cx="6162675" cy="1790700"/>
        </a:xfrm>
        <a:prstGeom prst="rect">
          <a:avLst/>
        </a:prstGeom>
        <a:solidFill>
          <a:sysClr val="window" lastClr="FFFFFF"/>
        </a:solidFill>
        <a:ln w="41275">
          <a:solidFill>
            <a:schemeClr val="accent2">
              <a:lumMod val="75000"/>
            </a:schemeClr>
          </a:solidFill>
        </a:ln>
        <a:effectLst>
          <a:outerShdw blurRad="330200" dist="38100" dir="5400000" sx="101000" sy="101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72000" bIns="72000" rtlCol="0" anchor="t">
          <a:noAutofit/>
        </a:bodyPr>
        <a:lstStyle/>
        <a:p>
          <a:r>
            <a:rPr lang="es-ES" sz="1600" b="1">
              <a:solidFill>
                <a:srgbClr val="C00000"/>
              </a:solidFill>
              <a:latin typeface="Segoe UI" pitchFamily="34" charset="0"/>
              <a:cs typeface="Segoe UI" pitchFamily="34" charset="0"/>
            </a:rPr>
            <a:t>MUY</a:t>
          </a:r>
          <a:r>
            <a:rPr lang="es-ES" sz="1600" b="1" baseline="0">
              <a:solidFill>
                <a:srgbClr val="C00000"/>
              </a:solidFill>
              <a:latin typeface="Segoe UI" pitchFamily="34" charset="0"/>
              <a:cs typeface="Segoe UI" pitchFamily="34" charset="0"/>
            </a:rPr>
            <a:t> RECOMENDABLE:</a:t>
          </a:r>
        </a:p>
        <a:p>
          <a:r>
            <a:rPr lang="es-ES" sz="2400" b="1" baseline="0">
              <a:solidFill>
                <a:srgbClr val="FF0000"/>
              </a:solidFill>
              <a:latin typeface="Segoe UI" pitchFamily="34" charset="0"/>
              <a:cs typeface="Segoe UI" pitchFamily="34" charset="0"/>
            </a:rPr>
            <a:t>        MINIMIZA LA CINTA DE OPCIONES</a:t>
          </a:r>
        </a:p>
        <a:p>
          <a:r>
            <a:rPr lang="es-ES" sz="1600" b="1" baseline="0">
              <a:solidFill>
                <a:srgbClr val="C00000"/>
              </a:solidFill>
              <a:latin typeface="Segoe UI" pitchFamily="34" charset="0"/>
              <a:cs typeface="Segoe UI" pitchFamily="34" charset="0"/>
            </a:rPr>
            <a:t>          Trabajarás mejor, luego puedes volver a desplegarla</a:t>
          </a:r>
        </a:p>
        <a:p>
          <a:r>
            <a:rPr lang="es-ES" sz="1050" baseline="0">
              <a:solidFill>
                <a:sysClr val="windowText" lastClr="000000"/>
              </a:solidFill>
              <a:latin typeface="Segoe UI" pitchFamily="34" charset="0"/>
              <a:cs typeface="Segoe UI" pitchFamily="34" charset="0"/>
            </a:rPr>
            <a:t>Es muy fácil y rápido : </a:t>
          </a:r>
        </a:p>
        <a:p>
          <a:r>
            <a:rPr lang="es-ES" sz="1100" baseline="0">
              <a:solidFill>
                <a:sysClr val="windowText" lastClr="000000"/>
              </a:solidFill>
              <a:latin typeface="Segoe UI" pitchFamily="34" charset="0"/>
              <a:cs typeface="Segoe UI" pitchFamily="34" charset="0"/>
            </a:rPr>
            <a:t>Barra herramientas &gt; Clic botón derecho &gt; Seleccionar "Minimizar la cinta de opciones"</a:t>
          </a:r>
        </a:p>
        <a:p>
          <a:endParaRPr lang="es-ES" sz="500" baseline="0">
            <a:solidFill>
              <a:sysClr val="windowText" lastClr="000000"/>
            </a:solidFill>
            <a:latin typeface="Segoe UI" pitchFamily="34" charset="0"/>
            <a:cs typeface="Segoe UI" pitchFamily="34" charset="0"/>
          </a:endParaRPr>
        </a:p>
        <a:p>
          <a:r>
            <a:rPr lang="es-ES" sz="1100" baseline="0">
              <a:solidFill>
                <a:srgbClr val="FF0000"/>
              </a:solidFill>
              <a:latin typeface="Segoe UI" pitchFamily="34" charset="0"/>
              <a:cs typeface="Segoe UI" pitchFamily="34" charset="0"/>
            </a:rPr>
            <a:t>Quitar este aviso: Desproteger &gt; Seleccionar &gt; Supr</a:t>
          </a:r>
          <a:endParaRPr lang="es-ES" sz="1200" baseline="0">
            <a:solidFill>
              <a:srgbClr val="FF0000"/>
            </a:solidFill>
            <a:latin typeface="Segoe UI" pitchFamily="34" charset="0"/>
            <a:cs typeface="Segoe UI" pitchFamily="34" charset="0"/>
          </a:endParaRPr>
        </a:p>
        <a:p>
          <a:endParaRPr lang="es-ES" sz="2000">
            <a:solidFill>
              <a:srgbClr val="C00000"/>
            </a:solidFill>
            <a:latin typeface="Segoe UI" pitchFamily="34" charset="0"/>
            <a:cs typeface="Segoe UI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</xdr:row>
      <xdr:rowOff>47625</xdr:rowOff>
    </xdr:from>
    <xdr:to>
      <xdr:col>3</xdr:col>
      <xdr:colOff>123825</xdr:colOff>
      <xdr:row>1</xdr:row>
      <xdr:rowOff>285750</xdr:rowOff>
    </xdr:to>
    <xdr:pic>
      <xdr:nvPicPr>
        <xdr:cNvPr id="5158" name="Picture 23" descr="MARROBLANC">
          <a:hlinkClick xmlns:r="http://schemas.openxmlformats.org/officeDocument/2006/relationships" r:id="rId1" tooltip="Volver HOJA ANÁLISI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" y="171450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323850</xdr:colOff>
      <xdr:row>1</xdr:row>
      <xdr:rowOff>76200</xdr:rowOff>
    </xdr:from>
    <xdr:to>
      <xdr:col>3</xdr:col>
      <xdr:colOff>962025</xdr:colOff>
      <xdr:row>1</xdr:row>
      <xdr:rowOff>228600</xdr:rowOff>
    </xdr:to>
    <xdr:pic>
      <xdr:nvPicPr>
        <xdr:cNvPr id="3" name="Picture 100" descr="volver">
          <a:hlinkClick xmlns:r="http://schemas.openxmlformats.org/officeDocument/2006/relationships" r:id="rId3" tooltip="VOLVER al inici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0" y="200025"/>
          <a:ext cx="6381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Lista1" displayName="Lista1" ref="G37:G41" totalsRowShown="0" headerRowDxfId="43" dataDxfId="42">
  <autoFilter ref="G37:G41"/>
  <tableColumns count="1">
    <tableColumn id="1" name="Alcanzable" dataDxfId="4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Lista2" displayName="Lista2" ref="G45:G49" totalsRowShown="0" headerRowDxfId="40" dataDxfId="39">
  <autoFilter ref="G45:G49"/>
  <tableColumns count="1">
    <tableColumn id="1" name="Satisfacción" dataDxfId="3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Lista3" displayName="Lista3" ref="G52:G56" totalsRowShown="0" headerRowDxfId="37" dataDxfId="36">
  <autoFilter ref="G52:G56"/>
  <tableColumns count="1">
    <tableColumn id="1" name="Columna1" dataDxfId="3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Lista4" displayName="Lista4" ref="L52:L56" totalsRowShown="0" headerRowDxfId="34" dataDxfId="33">
  <autoFilter ref="L52:L56"/>
  <tableColumns count="1">
    <tableColumn id="1" name="Columna1" dataDxfId="3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negocios.com/plan_negocios/plan_financiero" TargetMode="External"/><Relationship Id="rId2" Type="http://schemas.openxmlformats.org/officeDocument/2006/relationships/hyperlink" Target="http://www.plannegocios.com/plan_negocios/planes_de_negocio" TargetMode="External"/><Relationship Id="rId1" Type="http://schemas.openxmlformats.org/officeDocument/2006/relationships/hyperlink" Target="http://www.plannegocios.com/plan_negocios/planes_de_negocio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lannegocios.com/plan_negocios/plan_financier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3"/>
    <pageSetUpPr fitToPage="1"/>
  </sheetPr>
  <dimension ref="A1:AG574"/>
  <sheetViews>
    <sheetView showGridLines="0" showRowColHeaders="0" showZeros="0" tabSelected="1" showOutlineSymbols="0" topLeftCell="B1" zoomScale="75" zoomScaleNormal="75" workbookViewId="0">
      <pane xSplit="85" topLeftCell="CI1" activePane="topRight" state="frozen"/>
      <selection activeCell="B1" sqref="B1"/>
      <selection pane="topRight"/>
    </sheetView>
  </sheetViews>
  <sheetFormatPr baseColWidth="10" defaultRowHeight="12.75" x14ac:dyDescent="0.2"/>
  <cols>
    <col min="1" max="1" width="11.42578125" hidden="1" customWidth="1"/>
    <col min="2" max="6" width="3.5703125" customWidth="1"/>
    <col min="7" max="7" width="16.140625" bestFit="1" customWidth="1"/>
    <col min="9" max="9" width="13.28515625" bestFit="1" customWidth="1"/>
    <col min="12" max="12" width="28.42578125" customWidth="1"/>
    <col min="14" max="14" width="8.42578125" customWidth="1"/>
    <col min="15" max="15" width="19.28515625" customWidth="1"/>
    <col min="17" max="17" width="20" customWidth="1"/>
    <col min="18" max="21" width="16.42578125" customWidth="1"/>
  </cols>
  <sheetData>
    <row r="1" spans="2:21" x14ac:dyDescent="0.2">
      <c r="B1" s="1"/>
      <c r="C1" s="1"/>
      <c r="D1" s="1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1"/>
      <c r="S1" s="1"/>
      <c r="T1" s="1"/>
      <c r="U1" s="1"/>
    </row>
    <row r="2" spans="2:21" x14ac:dyDescent="0.2">
      <c r="B2" s="1"/>
      <c r="C2" s="1"/>
      <c r="D2" s="1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1"/>
      <c r="S2" s="1"/>
      <c r="T2" s="1"/>
      <c r="U2" s="1"/>
    </row>
    <row r="3" spans="2:21" x14ac:dyDescent="0.2">
      <c r="B3" s="1"/>
      <c r="C3" s="1"/>
      <c r="D3" s="1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1"/>
      <c r="S3" s="1"/>
      <c r="T3" s="1"/>
      <c r="U3" s="1"/>
    </row>
    <row r="4" spans="2:21" x14ac:dyDescent="0.2">
      <c r="B4" s="1"/>
      <c r="C4" s="1"/>
      <c r="D4" s="1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1"/>
      <c r="S4" s="1"/>
      <c r="T4" s="1"/>
      <c r="U4" s="1"/>
    </row>
    <row r="5" spans="2:21" x14ac:dyDescent="0.2">
      <c r="B5" s="1"/>
      <c r="C5" s="1"/>
      <c r="D5" s="1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1"/>
      <c r="S5" s="1"/>
      <c r="T5" s="1"/>
      <c r="U5" s="1"/>
    </row>
    <row r="6" spans="2:21" ht="13.5" thickBot="1" x14ac:dyDescent="0.25">
      <c r="B6" s="1"/>
      <c r="C6" s="1"/>
      <c r="D6" s="1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1"/>
      <c r="S6" s="1"/>
      <c r="T6" s="1"/>
      <c r="U6" s="1"/>
    </row>
    <row r="7" spans="2:21" ht="27.95" customHeight="1" thickTop="1" x14ac:dyDescent="0.2">
      <c r="B7" s="1"/>
      <c r="C7" s="1"/>
      <c r="D7" s="1"/>
      <c r="E7" s="62"/>
      <c r="F7" s="62"/>
      <c r="G7" s="486" t="s">
        <v>244</v>
      </c>
      <c r="H7" s="487"/>
      <c r="I7" s="487"/>
      <c r="J7" s="487"/>
      <c r="K7" s="487"/>
      <c r="L7" s="487"/>
      <c r="M7" s="487"/>
      <c r="N7" s="487"/>
      <c r="O7" s="487"/>
      <c r="P7" s="488"/>
      <c r="Q7" s="62"/>
      <c r="R7" s="1"/>
      <c r="S7" s="1"/>
      <c r="T7" s="1"/>
      <c r="U7" s="1"/>
    </row>
    <row r="8" spans="2:21" ht="27.95" customHeight="1" x14ac:dyDescent="0.2">
      <c r="B8" s="1"/>
      <c r="C8" s="1"/>
      <c r="D8" s="1"/>
      <c r="E8" s="62"/>
      <c r="F8" s="62"/>
      <c r="G8" s="489"/>
      <c r="H8" s="490"/>
      <c r="I8" s="490"/>
      <c r="J8" s="490"/>
      <c r="K8" s="490"/>
      <c r="L8" s="490"/>
      <c r="M8" s="490"/>
      <c r="N8" s="490"/>
      <c r="O8" s="490"/>
      <c r="P8" s="491"/>
      <c r="Q8" s="62"/>
      <c r="R8" s="1"/>
      <c r="S8" s="1"/>
      <c r="T8" s="1"/>
      <c r="U8" s="1"/>
    </row>
    <row r="9" spans="2:21" ht="30" customHeight="1" thickBot="1" x14ac:dyDescent="0.25">
      <c r="B9" s="1"/>
      <c r="C9" s="1"/>
      <c r="D9" s="1"/>
      <c r="E9" s="62"/>
      <c r="F9" s="62"/>
      <c r="G9" s="492" t="s">
        <v>309</v>
      </c>
      <c r="H9" s="493"/>
      <c r="I9" s="493"/>
      <c r="J9" s="493"/>
      <c r="K9" s="493"/>
      <c r="L9" s="493"/>
      <c r="M9" s="493"/>
      <c r="N9" s="493"/>
      <c r="O9" s="493"/>
      <c r="P9" s="494"/>
      <c r="Q9" s="62"/>
      <c r="R9" s="1"/>
      <c r="S9" s="1"/>
      <c r="T9" s="1"/>
      <c r="U9" s="1"/>
    </row>
    <row r="10" spans="2:21" ht="13.5" thickTop="1" x14ac:dyDescent="0.2">
      <c r="B10" s="1"/>
      <c r="C10" s="1"/>
      <c r="D10" s="1"/>
      <c r="E10" s="62"/>
      <c r="F10" s="62"/>
      <c r="G10" s="63"/>
      <c r="H10" s="64"/>
      <c r="I10" s="64"/>
      <c r="J10" s="64"/>
      <c r="K10" s="64"/>
      <c r="L10" s="64"/>
      <c r="M10" s="64"/>
      <c r="N10" s="64"/>
      <c r="O10" s="64"/>
      <c r="P10" s="65"/>
      <c r="Q10" s="62"/>
      <c r="R10" s="1"/>
      <c r="S10" s="1"/>
      <c r="T10" s="1"/>
      <c r="U10" s="1"/>
    </row>
    <row r="11" spans="2:21" x14ac:dyDescent="0.2">
      <c r="B11" s="1"/>
      <c r="C11" s="1"/>
      <c r="D11" s="1"/>
      <c r="E11" s="62"/>
      <c r="F11" s="62"/>
      <c r="G11" s="63"/>
      <c r="H11" s="64"/>
      <c r="I11" s="64"/>
      <c r="J11" s="64"/>
      <c r="K11" s="64"/>
      <c r="L11" s="64"/>
      <c r="M11" s="64"/>
      <c r="N11" s="64"/>
      <c r="O11" s="64"/>
      <c r="P11" s="65"/>
      <c r="Q11" s="62"/>
      <c r="R11" s="1"/>
      <c r="S11" s="1"/>
      <c r="T11" s="1"/>
      <c r="U11" s="1"/>
    </row>
    <row r="12" spans="2:21" x14ac:dyDescent="0.2">
      <c r="B12" s="1"/>
      <c r="C12" s="1"/>
      <c r="D12" s="1"/>
      <c r="E12" s="62"/>
      <c r="F12" s="62"/>
      <c r="G12" s="63"/>
      <c r="H12" s="64"/>
      <c r="I12" s="64"/>
      <c r="J12" s="64"/>
      <c r="K12" s="64"/>
      <c r="L12" s="64"/>
      <c r="M12" s="64"/>
      <c r="N12" s="64"/>
      <c r="O12" s="64"/>
      <c r="P12" s="65"/>
      <c r="Q12" s="62"/>
      <c r="R12" s="1"/>
      <c r="S12" s="1"/>
      <c r="T12" s="1"/>
      <c r="U12" s="1"/>
    </row>
    <row r="13" spans="2:21" x14ac:dyDescent="0.2">
      <c r="B13" s="1"/>
      <c r="C13" s="1"/>
      <c r="D13" s="1"/>
      <c r="E13" s="62"/>
      <c r="F13" s="62"/>
      <c r="G13" s="63"/>
      <c r="H13" s="64"/>
      <c r="I13" s="64"/>
      <c r="J13" s="64"/>
      <c r="K13" s="64"/>
      <c r="L13" s="64"/>
      <c r="M13" s="64"/>
      <c r="N13" s="64"/>
      <c r="O13" s="64"/>
      <c r="P13" s="65"/>
      <c r="Q13" s="62"/>
      <c r="R13" s="1"/>
      <c r="S13" s="1"/>
      <c r="T13" s="1"/>
      <c r="U13" s="1"/>
    </row>
    <row r="14" spans="2:21" x14ac:dyDescent="0.2">
      <c r="B14" s="1"/>
      <c r="C14" s="1"/>
      <c r="D14" s="1"/>
      <c r="E14" s="62"/>
      <c r="F14" s="62"/>
      <c r="G14" s="66"/>
      <c r="H14" s="67"/>
      <c r="I14" s="67"/>
      <c r="J14" s="67"/>
      <c r="K14" s="67"/>
      <c r="L14" s="67"/>
      <c r="M14" s="67"/>
      <c r="N14" s="67"/>
      <c r="O14" s="67"/>
      <c r="P14" s="68"/>
      <c r="Q14" s="62"/>
      <c r="R14" s="1"/>
      <c r="S14" s="1"/>
      <c r="T14" s="1"/>
      <c r="U14" s="1"/>
    </row>
    <row r="15" spans="2:21" x14ac:dyDescent="0.2">
      <c r="B15" s="1"/>
      <c r="C15" s="1"/>
      <c r="D15" s="1"/>
      <c r="E15" s="62"/>
      <c r="F15" s="62"/>
      <c r="G15" s="69"/>
      <c r="H15" s="70"/>
      <c r="I15" s="70"/>
      <c r="J15" s="70"/>
      <c r="K15" s="70"/>
      <c r="L15" s="70"/>
      <c r="M15" s="70"/>
      <c r="N15" s="70"/>
      <c r="O15" s="70"/>
      <c r="P15" s="71"/>
      <c r="Q15" s="62"/>
      <c r="R15" s="1"/>
      <c r="S15" s="1"/>
      <c r="T15" s="1"/>
      <c r="U15" s="1"/>
    </row>
    <row r="16" spans="2:21" ht="20.25" x14ac:dyDescent="0.35">
      <c r="B16" s="1"/>
      <c r="C16" s="1"/>
      <c r="D16" s="1"/>
      <c r="E16" s="62"/>
      <c r="F16" s="62"/>
      <c r="G16" s="495" t="s">
        <v>181</v>
      </c>
      <c r="H16" s="496"/>
      <c r="I16" s="496"/>
      <c r="J16" s="496"/>
      <c r="K16" s="496"/>
      <c r="L16" s="496"/>
      <c r="M16" s="496"/>
      <c r="N16" s="496"/>
      <c r="O16" s="496"/>
      <c r="P16" s="497"/>
      <c r="Q16" s="62"/>
      <c r="R16" s="1"/>
      <c r="S16" s="1"/>
      <c r="T16" s="1"/>
      <c r="U16" s="1"/>
    </row>
    <row r="17" spans="2:21" ht="5.0999999999999996" customHeight="1" x14ac:dyDescent="0.35">
      <c r="B17" s="1"/>
      <c r="C17" s="1"/>
      <c r="D17" s="1"/>
      <c r="E17" s="62"/>
      <c r="F17" s="62"/>
      <c r="G17" s="245"/>
      <c r="H17" s="246"/>
      <c r="I17" s="246"/>
      <c r="J17" s="246"/>
      <c r="K17" s="246"/>
      <c r="L17" s="246"/>
      <c r="M17" s="246"/>
      <c r="N17" s="246"/>
      <c r="O17" s="246"/>
      <c r="P17" s="247"/>
      <c r="Q17" s="62"/>
      <c r="R17" s="1"/>
      <c r="S17" s="1"/>
      <c r="T17" s="1"/>
      <c r="U17" s="1"/>
    </row>
    <row r="18" spans="2:21" ht="17.25" x14ac:dyDescent="0.3">
      <c r="B18" s="1"/>
      <c r="C18" s="1"/>
      <c r="D18" s="1"/>
      <c r="E18" s="62"/>
      <c r="F18" s="62"/>
      <c r="G18" s="498" t="s">
        <v>310</v>
      </c>
      <c r="H18" s="499"/>
      <c r="I18" s="499"/>
      <c r="J18" s="499"/>
      <c r="K18" s="499"/>
      <c r="L18" s="499"/>
      <c r="M18" s="499"/>
      <c r="N18" s="499"/>
      <c r="O18" s="499"/>
      <c r="P18" s="500"/>
      <c r="Q18" s="62"/>
      <c r="R18" s="1"/>
      <c r="S18" s="1"/>
      <c r="T18" s="1"/>
      <c r="U18" s="1"/>
    </row>
    <row r="19" spans="2:21" ht="17.25" x14ac:dyDescent="0.3">
      <c r="B19" s="1"/>
      <c r="C19" s="1"/>
      <c r="D19" s="1"/>
      <c r="E19" s="62"/>
      <c r="F19" s="62"/>
      <c r="G19" s="498" t="s">
        <v>60</v>
      </c>
      <c r="H19" s="499"/>
      <c r="I19" s="499"/>
      <c r="J19" s="499"/>
      <c r="K19" s="499"/>
      <c r="L19" s="499"/>
      <c r="M19" s="499"/>
      <c r="N19" s="499"/>
      <c r="O19" s="499"/>
      <c r="P19" s="500"/>
      <c r="Q19" s="62"/>
      <c r="R19" s="1"/>
      <c r="S19" s="1"/>
      <c r="T19" s="1"/>
      <c r="U19" s="1"/>
    </row>
    <row r="20" spans="2:21" ht="14.25" x14ac:dyDescent="0.2">
      <c r="B20" s="1"/>
      <c r="C20" s="1"/>
      <c r="D20" s="1"/>
      <c r="E20" s="62"/>
      <c r="F20" s="62"/>
      <c r="G20" s="72"/>
      <c r="H20" s="73"/>
      <c r="I20" s="73"/>
      <c r="J20" s="73"/>
      <c r="K20" s="73"/>
      <c r="L20" s="73"/>
      <c r="M20" s="73"/>
      <c r="N20" s="73"/>
      <c r="O20" s="73"/>
      <c r="P20" s="74"/>
      <c r="Q20" s="62"/>
      <c r="R20" s="1"/>
      <c r="S20" s="1"/>
      <c r="T20" s="1"/>
      <c r="U20" s="1"/>
    </row>
    <row r="21" spans="2:21" x14ac:dyDescent="0.2">
      <c r="B21" s="1"/>
      <c r="C21" s="1"/>
      <c r="D21" s="1"/>
      <c r="E21" s="62"/>
      <c r="F21" s="62"/>
      <c r="G21" s="75"/>
      <c r="H21" s="76"/>
      <c r="I21" s="76"/>
      <c r="J21" s="76"/>
      <c r="K21" s="76"/>
      <c r="L21" s="76"/>
      <c r="M21" s="76"/>
      <c r="N21" s="76"/>
      <c r="O21" s="76"/>
      <c r="P21" s="77"/>
      <c r="Q21" s="62"/>
      <c r="R21" s="1"/>
      <c r="S21" s="1"/>
      <c r="T21" s="1"/>
      <c r="U21" s="1"/>
    </row>
    <row r="22" spans="2:21" x14ac:dyDescent="0.2">
      <c r="B22" s="1"/>
      <c r="C22" s="1"/>
      <c r="D22" s="1"/>
      <c r="E22" s="62"/>
      <c r="F22" s="62"/>
      <c r="G22" s="63"/>
      <c r="H22" s="64"/>
      <c r="I22" s="64"/>
      <c r="J22" s="64"/>
      <c r="K22" s="64"/>
      <c r="L22" s="64"/>
      <c r="M22" s="64"/>
      <c r="N22" s="64"/>
      <c r="O22" s="64"/>
      <c r="P22" s="65"/>
      <c r="Q22" s="62"/>
      <c r="R22" s="1"/>
      <c r="S22" s="1"/>
      <c r="T22" s="1"/>
      <c r="U22" s="1"/>
    </row>
    <row r="23" spans="2:21" x14ac:dyDescent="0.2">
      <c r="B23" s="1"/>
      <c r="C23" s="1"/>
      <c r="D23" s="1"/>
      <c r="E23" s="62"/>
      <c r="F23" s="62"/>
      <c r="G23" s="63"/>
      <c r="H23" s="64"/>
      <c r="I23" s="64"/>
      <c r="J23" s="64"/>
      <c r="K23" s="64"/>
      <c r="L23" s="64"/>
      <c r="M23" s="64"/>
      <c r="N23" s="64"/>
      <c r="O23" s="64"/>
      <c r="P23" s="65"/>
      <c r="Q23" s="62"/>
      <c r="R23" s="1"/>
      <c r="S23" s="1"/>
      <c r="T23" s="1"/>
      <c r="U23" s="1"/>
    </row>
    <row r="24" spans="2:21" x14ac:dyDescent="0.2">
      <c r="B24" s="1"/>
      <c r="C24" s="1"/>
      <c r="D24" s="1"/>
      <c r="E24" s="62"/>
      <c r="F24" s="62"/>
      <c r="G24" s="63"/>
      <c r="H24" s="64"/>
      <c r="I24" s="64"/>
      <c r="J24" s="64"/>
      <c r="K24" s="64"/>
      <c r="L24" s="64"/>
      <c r="M24" s="64"/>
      <c r="N24" s="64"/>
      <c r="O24" s="64"/>
      <c r="P24" s="65"/>
      <c r="Q24" s="62"/>
      <c r="R24" s="1"/>
      <c r="S24" s="1"/>
      <c r="T24" s="1"/>
      <c r="U24" s="1"/>
    </row>
    <row r="25" spans="2:21" x14ac:dyDescent="0.2">
      <c r="B25" s="1"/>
      <c r="C25" s="1"/>
      <c r="D25" s="1"/>
      <c r="E25" s="62"/>
      <c r="F25" s="62"/>
      <c r="G25" s="63"/>
      <c r="H25" s="64"/>
      <c r="I25" s="64"/>
      <c r="J25" s="64"/>
      <c r="K25" s="64"/>
      <c r="L25" s="64"/>
      <c r="M25" s="64"/>
      <c r="N25" s="64"/>
      <c r="O25" s="64"/>
      <c r="P25" s="65"/>
      <c r="Q25" s="62"/>
      <c r="R25" s="1"/>
      <c r="S25" s="1"/>
      <c r="T25" s="1"/>
      <c r="U25" s="1"/>
    </row>
    <row r="26" spans="2:21" ht="13.5" thickBot="1" x14ac:dyDescent="0.25">
      <c r="B26" s="1"/>
      <c r="C26" s="1"/>
      <c r="D26" s="1"/>
      <c r="E26" s="62"/>
      <c r="F26" s="62"/>
      <c r="G26" s="63"/>
      <c r="H26" s="64"/>
      <c r="I26" s="64"/>
      <c r="J26" s="64"/>
      <c r="K26" s="64"/>
      <c r="L26" s="64"/>
      <c r="M26" s="64"/>
      <c r="N26" s="64"/>
      <c r="O26" s="64"/>
      <c r="P26" s="65"/>
      <c r="Q26" s="62"/>
      <c r="R26" s="1"/>
      <c r="S26" s="1"/>
      <c r="T26" s="1"/>
      <c r="U26" s="1"/>
    </row>
    <row r="27" spans="2:21" ht="18" customHeight="1" thickTop="1" x14ac:dyDescent="0.2">
      <c r="B27" s="1"/>
      <c r="C27" s="1"/>
      <c r="D27" s="1"/>
      <c r="E27" s="62"/>
      <c r="F27" s="62"/>
      <c r="G27" s="78"/>
      <c r="H27" s="501"/>
      <c r="I27" s="502"/>
      <c r="J27" s="67"/>
      <c r="K27" s="67"/>
      <c r="L27" s="67"/>
      <c r="M27" s="67"/>
      <c r="N27" s="505"/>
      <c r="O27" s="506"/>
      <c r="P27" s="507"/>
      <c r="Q27" s="62"/>
      <c r="R27" s="1"/>
      <c r="S27" s="1"/>
      <c r="T27" s="1"/>
      <c r="U27" s="1"/>
    </row>
    <row r="28" spans="2:21" ht="18" customHeight="1" thickBot="1" x14ac:dyDescent="0.25">
      <c r="B28" s="1"/>
      <c r="C28" s="1"/>
      <c r="D28" s="1"/>
      <c r="E28" s="62"/>
      <c r="F28" s="62"/>
      <c r="G28" s="79"/>
      <c r="H28" s="503"/>
      <c r="I28" s="504"/>
      <c r="J28" s="64"/>
      <c r="K28" s="64"/>
      <c r="L28" s="64"/>
      <c r="M28" s="64"/>
      <c r="N28" s="508"/>
      <c r="O28" s="509"/>
      <c r="P28" s="510"/>
      <c r="Q28" s="62"/>
      <c r="R28" s="1"/>
      <c r="S28" s="1"/>
      <c r="T28" s="1"/>
      <c r="U28" s="1"/>
    </row>
    <row r="29" spans="2:21" x14ac:dyDescent="0.2">
      <c r="B29" s="1"/>
      <c r="C29" s="1"/>
      <c r="D29" s="1"/>
      <c r="E29" s="62"/>
      <c r="F29" s="62"/>
      <c r="G29" s="80"/>
      <c r="H29" s="80"/>
      <c r="I29" s="81"/>
      <c r="J29" s="81"/>
      <c r="K29" s="81"/>
      <c r="L29" s="81"/>
      <c r="M29" s="81"/>
      <c r="N29" s="80"/>
      <c r="O29" s="80"/>
      <c r="P29" s="80"/>
      <c r="Q29" s="62"/>
      <c r="R29" s="1"/>
      <c r="S29" s="1"/>
      <c r="T29" s="1"/>
      <c r="U29" s="1"/>
    </row>
    <row r="30" spans="2:21" ht="18" x14ac:dyDescent="0.25">
      <c r="B30" s="1"/>
      <c r="C30" s="1"/>
      <c r="D30" s="1"/>
      <c r="E30" s="62"/>
      <c r="F30" s="62"/>
      <c r="G30" s="82"/>
      <c r="H30" s="82"/>
      <c r="I30" s="83"/>
      <c r="J30" s="83"/>
      <c r="K30" s="83"/>
      <c r="L30" s="83"/>
      <c r="M30" s="83"/>
      <c r="N30" s="82"/>
      <c r="O30" s="84"/>
      <c r="P30" s="82"/>
      <c r="Q30" s="62"/>
      <c r="R30" s="1"/>
      <c r="S30" s="1"/>
      <c r="T30" s="1"/>
      <c r="U30" s="1"/>
    </row>
    <row r="31" spans="2:21" x14ac:dyDescent="0.2">
      <c r="B31" s="1"/>
      <c r="C31" s="1"/>
      <c r="D31" s="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1"/>
      <c r="S31" s="1"/>
      <c r="T31" s="1"/>
      <c r="U31" s="1"/>
    </row>
    <row r="32" spans="2:21" x14ac:dyDescent="0.2">
      <c r="B32" s="1"/>
      <c r="C32" s="1"/>
      <c r="D32" s="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1"/>
      <c r="S32" s="1"/>
      <c r="T32" s="1"/>
      <c r="U32" s="1"/>
    </row>
    <row r="33" spans="2:21" x14ac:dyDescent="0.2">
      <c r="B33" s="1"/>
      <c r="C33" s="1"/>
      <c r="D33" s="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1"/>
      <c r="S33" s="1"/>
      <c r="T33" s="1"/>
      <c r="U33" s="1"/>
    </row>
    <row r="34" spans="2:21" x14ac:dyDescent="0.2">
      <c r="B34" s="1"/>
      <c r="C34" s="1"/>
      <c r="D34" s="1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1"/>
      <c r="S34" s="1"/>
      <c r="T34" s="1"/>
      <c r="U34" s="1"/>
    </row>
    <row r="35" spans="2:21" x14ac:dyDescent="0.2">
      <c r="B35" s="1"/>
      <c r="C35" s="1"/>
      <c r="D35" s="1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1"/>
      <c r="S35" s="1"/>
      <c r="T35" s="1"/>
      <c r="U35" s="1"/>
    </row>
    <row r="36" spans="2:21" x14ac:dyDescent="0.2">
      <c r="B36" s="1"/>
      <c r="C36" s="1"/>
      <c r="D36" s="1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1"/>
      <c r="S36" s="1"/>
      <c r="T36" s="1"/>
      <c r="U36" s="1"/>
    </row>
    <row r="37" spans="2:21" x14ac:dyDescent="0.2">
      <c r="B37" s="1"/>
      <c r="C37" s="1"/>
      <c r="D37" s="1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1"/>
      <c r="S37" s="1"/>
      <c r="T37" s="1"/>
      <c r="U37" s="1"/>
    </row>
    <row r="38" spans="2:21" x14ac:dyDescent="0.2">
      <c r="B38" s="1"/>
      <c r="C38" s="1"/>
      <c r="D38" s="1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1"/>
      <c r="S38" s="1"/>
      <c r="T38" s="1"/>
      <c r="U38" s="1"/>
    </row>
    <row r="39" spans="2:21" x14ac:dyDescent="0.2">
      <c r="B39" s="1"/>
      <c r="C39" s="1"/>
      <c r="D39" s="1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1"/>
      <c r="S39" s="1"/>
      <c r="T39" s="1"/>
      <c r="U39" s="1"/>
    </row>
    <row r="40" spans="2:21" x14ac:dyDescent="0.2">
      <c r="B40" s="1"/>
      <c r="C40" s="1"/>
      <c r="D40" s="1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1"/>
      <c r="S40" s="1"/>
      <c r="T40" s="1"/>
      <c r="U40" s="1"/>
    </row>
    <row r="41" spans="2:21" x14ac:dyDescent="0.2">
      <c r="B41" s="1"/>
      <c r="C41" s="1"/>
      <c r="D41" s="1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1"/>
      <c r="S41" s="1"/>
      <c r="T41" s="1"/>
      <c r="U41" s="1"/>
    </row>
    <row r="42" spans="2:21" x14ac:dyDescent="0.2">
      <c r="B42" s="1"/>
      <c r="C42" s="1"/>
      <c r="D42" s="1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1"/>
      <c r="S42" s="1"/>
      <c r="T42" s="1"/>
      <c r="U42" s="1"/>
    </row>
    <row r="43" spans="2:21" x14ac:dyDescent="0.2">
      <c r="B43" s="1"/>
      <c r="C43" s="1"/>
      <c r="D43" s="1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1"/>
      <c r="S43" s="1"/>
      <c r="T43" s="1"/>
      <c r="U43" s="1"/>
    </row>
    <row r="44" spans="2:21" x14ac:dyDescent="0.2">
      <c r="B44" s="1"/>
      <c r="C44" s="1"/>
      <c r="D44" s="1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1"/>
      <c r="S44" s="1"/>
      <c r="T44" s="1"/>
      <c r="U44" s="1"/>
    </row>
    <row r="45" spans="2:21" x14ac:dyDescent="0.2">
      <c r="B45" s="1"/>
      <c r="C45" s="1"/>
      <c r="D45" s="1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1"/>
      <c r="S45" s="1"/>
      <c r="T45" s="1"/>
      <c r="U45" s="1"/>
    </row>
    <row r="46" spans="2:21" x14ac:dyDescent="0.2">
      <c r="B46" s="1"/>
      <c r="C46" s="1"/>
      <c r="D46" s="1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1"/>
      <c r="S46" s="1"/>
      <c r="T46" s="1"/>
      <c r="U46" s="1"/>
    </row>
    <row r="47" spans="2:21" x14ac:dyDescent="0.2">
      <c r="B47" s="1"/>
      <c r="C47" s="1"/>
      <c r="D47" s="1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1"/>
      <c r="S47" s="1"/>
      <c r="T47" s="1"/>
      <c r="U47" s="1"/>
    </row>
    <row r="48" spans="2:21" x14ac:dyDescent="0.2">
      <c r="B48" s="1"/>
      <c r="C48" s="1"/>
      <c r="D48" s="1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1"/>
      <c r="S48" s="1"/>
      <c r="T48" s="1"/>
      <c r="U48" s="1"/>
    </row>
    <row r="49" spans="2:21" x14ac:dyDescent="0.2">
      <c r="B49" s="1"/>
      <c r="C49" s="1"/>
      <c r="D49" s="1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1"/>
      <c r="S49" s="1"/>
      <c r="T49" s="1"/>
      <c r="U49" s="1"/>
    </row>
    <row r="50" spans="2:21" x14ac:dyDescent="0.2">
      <c r="B50" s="1"/>
      <c r="C50" s="1"/>
      <c r="D50" s="1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1"/>
      <c r="S50" s="1"/>
      <c r="T50" s="1"/>
      <c r="U50" s="1"/>
    </row>
    <row r="51" spans="2:21" x14ac:dyDescent="0.2">
      <c r="B51" s="1"/>
      <c r="C51" s="1"/>
      <c r="D51" s="1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1"/>
      <c r="S51" s="1"/>
      <c r="T51" s="1"/>
      <c r="U51" s="1"/>
    </row>
    <row r="52" spans="2:21" x14ac:dyDescent="0.2">
      <c r="B52" s="1"/>
      <c r="C52" s="1"/>
      <c r="D52" s="1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1"/>
      <c r="S52" s="1"/>
      <c r="T52" s="1"/>
      <c r="U52" s="1"/>
    </row>
    <row r="53" spans="2:21" x14ac:dyDescent="0.2">
      <c r="B53" s="1"/>
      <c r="C53" s="1"/>
      <c r="D53" s="1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1"/>
      <c r="S53" s="1"/>
      <c r="T53" s="1"/>
      <c r="U53" s="1"/>
    </row>
    <row r="54" spans="2:21" x14ac:dyDescent="0.2">
      <c r="B54" s="1"/>
      <c r="C54" s="1"/>
      <c r="D54" s="1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1"/>
      <c r="S54" s="1"/>
      <c r="T54" s="1"/>
      <c r="U54" s="1"/>
    </row>
    <row r="55" spans="2:21" x14ac:dyDescent="0.2">
      <c r="B55" s="1"/>
      <c r="C55" s="1"/>
      <c r="D55" s="1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1"/>
      <c r="S55" s="1"/>
      <c r="T55" s="1"/>
      <c r="U55" s="1"/>
    </row>
    <row r="56" spans="2:21" x14ac:dyDescent="0.2">
      <c r="B56" s="1"/>
      <c r="C56" s="1"/>
      <c r="D56" s="1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1"/>
      <c r="S56" s="1"/>
      <c r="T56" s="1"/>
      <c r="U56" s="1"/>
    </row>
    <row r="57" spans="2:21" x14ac:dyDescent="0.2">
      <c r="B57" s="1"/>
      <c r="C57" s="1"/>
      <c r="D57" s="1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1"/>
      <c r="S57" s="1"/>
      <c r="T57" s="1"/>
      <c r="U57" s="1"/>
    </row>
    <row r="58" spans="2:21" x14ac:dyDescent="0.2">
      <c r="B58" s="1"/>
      <c r="C58" s="1"/>
      <c r="D58" s="1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1"/>
      <c r="S58" s="1"/>
      <c r="T58" s="1"/>
      <c r="U58" s="1"/>
    </row>
    <row r="59" spans="2:21" x14ac:dyDescent="0.2">
      <c r="B59" s="1"/>
      <c r="C59" s="1"/>
      <c r="D59" s="1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1"/>
      <c r="S59" s="1"/>
      <c r="T59" s="1"/>
      <c r="U59" s="1"/>
    </row>
    <row r="60" spans="2:21" x14ac:dyDescent="0.2">
      <c r="B60" s="1"/>
      <c r="C60" s="1"/>
      <c r="D60" s="1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1"/>
      <c r="S60" s="1"/>
      <c r="T60" s="1"/>
      <c r="U60" s="1"/>
    </row>
    <row r="61" spans="2:21" x14ac:dyDescent="0.2">
      <c r="B61" s="1"/>
      <c r="C61" s="1"/>
      <c r="D61" s="1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1"/>
      <c r="S61" s="1"/>
      <c r="T61" s="1"/>
      <c r="U61" s="1"/>
    </row>
    <row r="62" spans="2:21" x14ac:dyDescent="0.2">
      <c r="B62" s="1"/>
      <c r="C62" s="1"/>
      <c r="D62" s="1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1"/>
      <c r="S62" s="1"/>
      <c r="T62" s="1"/>
      <c r="U62" s="1"/>
    </row>
    <row r="63" spans="2:21" x14ac:dyDescent="0.2">
      <c r="B63" s="1"/>
      <c r="C63" s="1"/>
      <c r="D63" s="1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1"/>
      <c r="S63" s="1"/>
      <c r="T63" s="1"/>
      <c r="U63" s="1"/>
    </row>
    <row r="64" spans="2:21" x14ac:dyDescent="0.2">
      <c r="B64" s="1"/>
      <c r="C64" s="1"/>
      <c r="D64" s="1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1"/>
      <c r="S64" s="1"/>
      <c r="T64" s="1"/>
      <c r="U64" s="1"/>
    </row>
    <row r="65" spans="2:21" x14ac:dyDescent="0.2">
      <c r="B65" s="1"/>
      <c r="C65" s="1"/>
      <c r="D65" s="1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1"/>
      <c r="S65" s="1"/>
      <c r="T65" s="1"/>
      <c r="U65" s="1"/>
    </row>
    <row r="66" spans="2:21" x14ac:dyDescent="0.2">
      <c r="B66" s="1"/>
      <c r="C66" s="1"/>
      <c r="D66" s="1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1"/>
      <c r="S66" s="1"/>
      <c r="T66" s="1"/>
      <c r="U66" s="1"/>
    </row>
    <row r="67" spans="2:21" x14ac:dyDescent="0.2">
      <c r="B67" s="1"/>
      <c r="C67" s="1"/>
      <c r="D67" s="1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1"/>
      <c r="S67" s="1"/>
      <c r="T67" s="1"/>
      <c r="U67" s="1"/>
    </row>
    <row r="68" spans="2:21" x14ac:dyDescent="0.2">
      <c r="B68" s="1"/>
      <c r="C68" s="1"/>
      <c r="D68" s="1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1"/>
      <c r="S68" s="1"/>
      <c r="T68" s="1"/>
      <c r="U68" s="1"/>
    </row>
    <row r="69" spans="2:21" x14ac:dyDescent="0.2">
      <c r="B69" s="1"/>
      <c r="C69" s="1"/>
      <c r="D69" s="1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1"/>
      <c r="S69" s="1"/>
      <c r="T69" s="1"/>
      <c r="U69" s="1"/>
    </row>
    <row r="70" spans="2:21" x14ac:dyDescent="0.2">
      <c r="B70" s="1"/>
      <c r="C70" s="1"/>
      <c r="D70" s="1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1"/>
      <c r="S70" s="1"/>
      <c r="T70" s="1"/>
      <c r="U70" s="1"/>
    </row>
    <row r="71" spans="2:21" x14ac:dyDescent="0.2">
      <c r="B71" s="1"/>
      <c r="C71" s="1"/>
      <c r="D71" s="1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1"/>
      <c r="S71" s="1"/>
      <c r="T71" s="1"/>
      <c r="U71" s="1"/>
    </row>
    <row r="72" spans="2:21" x14ac:dyDescent="0.2">
      <c r="B72" s="1"/>
      <c r="C72" s="1"/>
      <c r="D72" s="1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1"/>
      <c r="S72" s="1"/>
      <c r="T72" s="1"/>
      <c r="U72" s="1"/>
    </row>
    <row r="73" spans="2:21" x14ac:dyDescent="0.2">
      <c r="B73" s="1"/>
      <c r="C73" s="1"/>
      <c r="D73" s="1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1"/>
      <c r="S73" s="1"/>
      <c r="T73" s="1"/>
      <c r="U73" s="1"/>
    </row>
    <row r="74" spans="2:21" x14ac:dyDescent="0.2">
      <c r="B74" s="1"/>
      <c r="C74" s="1"/>
      <c r="D74" s="1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1"/>
      <c r="S74" s="1"/>
      <c r="T74" s="1"/>
      <c r="U74" s="1"/>
    </row>
    <row r="75" spans="2:21" x14ac:dyDescent="0.2">
      <c r="B75" s="1"/>
      <c r="C75" s="1"/>
      <c r="D75" s="1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1"/>
      <c r="S75" s="1"/>
      <c r="T75" s="1"/>
      <c r="U75" s="1"/>
    </row>
    <row r="76" spans="2:21" x14ac:dyDescent="0.2">
      <c r="B76" s="1"/>
      <c r="C76" s="1"/>
      <c r="D76" s="1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1"/>
      <c r="S76" s="1"/>
      <c r="T76" s="1"/>
      <c r="U76" s="1"/>
    </row>
    <row r="77" spans="2:21" x14ac:dyDescent="0.2">
      <c r="B77" s="1"/>
      <c r="C77" s="1"/>
      <c r="D77" s="1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1"/>
      <c r="S77" s="1"/>
      <c r="T77" s="1"/>
      <c r="U77" s="1"/>
    </row>
    <row r="78" spans="2:21" x14ac:dyDescent="0.2">
      <c r="B78" s="1"/>
      <c r="C78" s="1"/>
      <c r="D78" s="1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1"/>
      <c r="S78" s="1"/>
      <c r="T78" s="1"/>
      <c r="U78" s="1"/>
    </row>
    <row r="79" spans="2:21" x14ac:dyDescent="0.2">
      <c r="B79" s="1"/>
      <c r="C79" s="1"/>
      <c r="D79" s="1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1"/>
      <c r="S79" s="1"/>
      <c r="T79" s="1"/>
      <c r="U79" s="1"/>
    </row>
    <row r="80" spans="2:21" x14ac:dyDescent="0.2">
      <c r="B80" s="1"/>
      <c r="C80" s="1"/>
      <c r="D80" s="1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1"/>
      <c r="S80" s="1"/>
      <c r="T80" s="1"/>
      <c r="U80" s="1"/>
    </row>
    <row r="81" spans="2:21" x14ac:dyDescent="0.2">
      <c r="B81" s="1"/>
      <c r="C81" s="1"/>
      <c r="D81" s="1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1"/>
      <c r="S81" s="1"/>
      <c r="T81" s="1"/>
      <c r="U81" s="1"/>
    </row>
    <row r="82" spans="2:21" x14ac:dyDescent="0.2">
      <c r="B82" s="1"/>
      <c r="C82" s="1"/>
      <c r="D82" s="1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1"/>
      <c r="S82" s="1"/>
      <c r="T82" s="1"/>
      <c r="U82" s="1"/>
    </row>
    <row r="83" spans="2:21" x14ac:dyDescent="0.2">
      <c r="B83" s="1"/>
      <c r="C83" s="1"/>
      <c r="D83" s="1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1"/>
      <c r="S83" s="1"/>
      <c r="T83" s="1"/>
      <c r="U83" s="1"/>
    </row>
    <row r="84" spans="2:21" x14ac:dyDescent="0.2">
      <c r="B84" s="1"/>
      <c r="C84" s="1"/>
      <c r="D84" s="1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1"/>
      <c r="S84" s="1"/>
      <c r="T84" s="1"/>
      <c r="U84" s="1"/>
    </row>
    <row r="85" spans="2:21" x14ac:dyDescent="0.2">
      <c r="B85" s="1"/>
      <c r="C85" s="1"/>
      <c r="D85" s="1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1"/>
      <c r="S85" s="1"/>
      <c r="T85" s="1"/>
      <c r="U85" s="1"/>
    </row>
    <row r="86" spans="2:21" x14ac:dyDescent="0.2">
      <c r="B86" s="1"/>
      <c r="C86" s="1"/>
      <c r="D86" s="1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1"/>
      <c r="S86" s="1"/>
      <c r="T86" s="1"/>
      <c r="U86" s="1"/>
    </row>
    <row r="87" spans="2:21" x14ac:dyDescent="0.2">
      <c r="B87" s="1"/>
      <c r="C87" s="1"/>
      <c r="D87" s="1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1"/>
      <c r="S87" s="1"/>
      <c r="T87" s="1"/>
      <c r="U87" s="1"/>
    </row>
    <row r="88" spans="2:21" x14ac:dyDescent="0.2">
      <c r="B88" s="1"/>
      <c r="C88" s="1"/>
      <c r="D88" s="1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1"/>
      <c r="S88" s="1"/>
      <c r="T88" s="1"/>
      <c r="U88" s="1"/>
    </row>
    <row r="89" spans="2:21" x14ac:dyDescent="0.2">
      <c r="B89" s="1"/>
      <c r="C89" s="1"/>
      <c r="D89" s="1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1"/>
      <c r="S89" s="1"/>
      <c r="T89" s="1"/>
      <c r="U89" s="1"/>
    </row>
    <row r="90" spans="2:21" x14ac:dyDescent="0.2">
      <c r="B90" s="1"/>
      <c r="C90" s="1"/>
      <c r="D90" s="1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1"/>
      <c r="S90" s="1"/>
      <c r="T90" s="1"/>
      <c r="U90" s="1"/>
    </row>
    <row r="91" spans="2:21" x14ac:dyDescent="0.2">
      <c r="B91" s="1"/>
      <c r="C91" s="1"/>
      <c r="D91" s="1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1"/>
      <c r="S91" s="1"/>
      <c r="T91" s="1"/>
      <c r="U91" s="1"/>
    </row>
    <row r="92" spans="2:21" x14ac:dyDescent="0.2">
      <c r="B92" s="1"/>
      <c r="C92" s="1"/>
      <c r="D92" s="1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1"/>
      <c r="S92" s="1"/>
      <c r="T92" s="1"/>
      <c r="U92" s="1"/>
    </row>
    <row r="93" spans="2:21" x14ac:dyDescent="0.2">
      <c r="B93" s="1"/>
      <c r="C93" s="1"/>
      <c r="D93" s="1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1"/>
      <c r="S93" s="1"/>
      <c r="T93" s="1"/>
      <c r="U93" s="1"/>
    </row>
    <row r="94" spans="2:21" x14ac:dyDescent="0.2">
      <c r="B94" s="1"/>
      <c r="C94" s="1"/>
      <c r="D94" s="1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1"/>
      <c r="S94" s="1"/>
      <c r="T94" s="1"/>
      <c r="U94" s="1"/>
    </row>
    <row r="95" spans="2:21" x14ac:dyDescent="0.2">
      <c r="B95" s="1"/>
      <c r="C95" s="1"/>
      <c r="D95" s="1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1"/>
      <c r="S95" s="1"/>
      <c r="T95" s="1"/>
      <c r="U95" s="1"/>
    </row>
    <row r="96" spans="2:21" x14ac:dyDescent="0.2">
      <c r="B96" s="1"/>
      <c r="C96" s="1"/>
      <c r="D96" s="1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1"/>
      <c r="S96" s="1"/>
      <c r="T96" s="1"/>
      <c r="U96" s="1"/>
    </row>
    <row r="97" spans="2:21" x14ac:dyDescent="0.2">
      <c r="B97" s="1"/>
      <c r="C97" s="1"/>
      <c r="D97" s="1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1"/>
      <c r="S97" s="1"/>
      <c r="T97" s="1"/>
      <c r="U97" s="1"/>
    </row>
    <row r="98" spans="2:21" x14ac:dyDescent="0.2">
      <c r="B98" s="1"/>
      <c r="C98" s="1"/>
      <c r="D98" s="1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1"/>
      <c r="S98" s="1"/>
      <c r="T98" s="1"/>
      <c r="U98" s="1"/>
    </row>
    <row r="99" spans="2:21" x14ac:dyDescent="0.2">
      <c r="B99" s="1"/>
      <c r="C99" s="1"/>
      <c r="D99" s="1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1"/>
      <c r="S99" s="1"/>
      <c r="T99" s="1"/>
      <c r="U99" s="1"/>
    </row>
    <row r="100" spans="2:21" x14ac:dyDescent="0.2">
      <c r="B100" s="1"/>
      <c r="C100" s="1"/>
      <c r="D100" s="1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1"/>
      <c r="S100" s="1"/>
      <c r="T100" s="1"/>
      <c r="U100" s="1"/>
    </row>
    <row r="101" spans="2:21" x14ac:dyDescent="0.2">
      <c r="B101" s="1"/>
      <c r="C101" s="1"/>
      <c r="D101" s="1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1"/>
      <c r="S101" s="1"/>
      <c r="T101" s="1"/>
      <c r="U101" s="1"/>
    </row>
    <row r="102" spans="2:21" x14ac:dyDescent="0.2">
      <c r="B102" s="1"/>
      <c r="C102" s="1"/>
      <c r="D102" s="1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1"/>
      <c r="S102" s="1"/>
      <c r="T102" s="1"/>
      <c r="U102" s="1"/>
    </row>
    <row r="103" spans="2:21" x14ac:dyDescent="0.2">
      <c r="B103" s="1"/>
      <c r="C103" s="1"/>
      <c r="D103" s="1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1"/>
      <c r="S103" s="1"/>
      <c r="T103" s="1"/>
      <c r="U103" s="1"/>
    </row>
    <row r="104" spans="2:21" x14ac:dyDescent="0.2">
      <c r="B104" s="1"/>
      <c r="C104" s="1"/>
      <c r="D104" s="1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1"/>
      <c r="S104" s="1"/>
      <c r="T104" s="1"/>
      <c r="U104" s="1"/>
    </row>
    <row r="105" spans="2:21" x14ac:dyDescent="0.2">
      <c r="B105" s="1"/>
      <c r="C105" s="1"/>
      <c r="D105" s="1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1"/>
      <c r="S105" s="1"/>
      <c r="T105" s="1"/>
      <c r="U105" s="1"/>
    </row>
    <row r="106" spans="2:21" x14ac:dyDescent="0.2">
      <c r="B106" s="1"/>
      <c r="C106" s="1"/>
      <c r="D106" s="1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1"/>
      <c r="S106" s="1"/>
      <c r="T106" s="1"/>
      <c r="U106" s="1"/>
    </row>
    <row r="107" spans="2:21" x14ac:dyDescent="0.2">
      <c r="B107" s="1"/>
      <c r="C107" s="1"/>
      <c r="D107" s="1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1"/>
      <c r="S107" s="1"/>
      <c r="T107" s="1"/>
      <c r="U107" s="1"/>
    </row>
    <row r="108" spans="2:21" x14ac:dyDescent="0.2">
      <c r="B108" s="1"/>
      <c r="C108" s="1"/>
      <c r="D108" s="1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1"/>
      <c r="S108" s="1"/>
      <c r="T108" s="1"/>
      <c r="U108" s="1"/>
    </row>
    <row r="109" spans="2:21" x14ac:dyDescent="0.2">
      <c r="B109" s="1"/>
      <c r="C109" s="1"/>
      <c r="D109" s="1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1"/>
      <c r="S109" s="1"/>
      <c r="T109" s="1"/>
      <c r="U109" s="1"/>
    </row>
    <row r="110" spans="2:21" x14ac:dyDescent="0.2">
      <c r="B110" s="1"/>
      <c r="C110" s="1"/>
      <c r="D110" s="1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1"/>
      <c r="S110" s="1"/>
      <c r="T110" s="1"/>
      <c r="U110" s="1"/>
    </row>
    <row r="111" spans="2:21" x14ac:dyDescent="0.2">
      <c r="B111" s="1"/>
      <c r="C111" s="1"/>
      <c r="D111" s="1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1"/>
      <c r="S111" s="1"/>
      <c r="T111" s="1"/>
      <c r="U111" s="1"/>
    </row>
    <row r="112" spans="2:21" x14ac:dyDescent="0.2">
      <c r="B112" s="1"/>
      <c r="C112" s="1"/>
      <c r="D112" s="1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1"/>
      <c r="S112" s="1"/>
      <c r="T112" s="1"/>
      <c r="U112" s="1"/>
    </row>
    <row r="113" spans="1:33" x14ac:dyDescent="0.2">
      <c r="B113" s="1"/>
      <c r="C113" s="1"/>
      <c r="D113" s="1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1"/>
      <c r="S113" s="1"/>
      <c r="T113" s="1"/>
      <c r="U113" s="1"/>
    </row>
    <row r="114" spans="1:33" x14ac:dyDescent="0.2">
      <c r="B114" s="1"/>
      <c r="C114" s="1"/>
      <c r="D114" s="1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1"/>
      <c r="S114" s="1"/>
      <c r="T114" s="1"/>
      <c r="U114" s="1"/>
    </row>
    <row r="115" spans="1:33" x14ac:dyDescent="0.2">
      <c r="B115" s="1"/>
      <c r="C115" s="1"/>
      <c r="D115" s="1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1"/>
      <c r="S115" s="1"/>
      <c r="T115" s="1"/>
      <c r="U115" s="1"/>
    </row>
    <row r="116" spans="1:33" x14ac:dyDescent="0.2">
      <c r="B116" s="1"/>
      <c r="C116" s="1"/>
      <c r="D116" s="1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1"/>
      <c r="S116" s="1"/>
      <c r="T116" s="1"/>
      <c r="U116" s="1"/>
    </row>
    <row r="117" spans="1:33" x14ac:dyDescent="0.2">
      <c r="B117" s="1"/>
      <c r="C117" s="1"/>
      <c r="D117" s="1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1"/>
      <c r="S117" s="1"/>
      <c r="T117" s="1"/>
      <c r="U117" s="1"/>
    </row>
    <row r="118" spans="1:33" x14ac:dyDescent="0.2">
      <c r="B118" s="1"/>
      <c r="C118" s="1"/>
      <c r="D118" s="1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1"/>
      <c r="S118" s="1"/>
      <c r="T118" s="1"/>
      <c r="U118" s="1"/>
    </row>
    <row r="119" spans="1:33" x14ac:dyDescent="0.2">
      <c r="B119" s="1"/>
      <c r="C119" s="1"/>
      <c r="D119" s="1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1"/>
      <c r="S119" s="1"/>
      <c r="T119" s="1"/>
      <c r="U119" s="1"/>
    </row>
    <row r="120" spans="1:33" x14ac:dyDescent="0.2">
      <c r="A120" s="132"/>
      <c r="B120" s="1"/>
      <c r="C120" s="1"/>
      <c r="D120" s="1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  <c r="R120" s="1"/>
      <c r="S120" s="1"/>
      <c r="T120" s="1"/>
      <c r="U120" s="1"/>
      <c r="V120" s="132"/>
      <c r="W120" s="132"/>
      <c r="X120" s="132"/>
      <c r="Y120" s="132"/>
      <c r="Z120" s="132"/>
      <c r="AA120" s="132"/>
      <c r="AB120" s="132"/>
      <c r="AC120" s="132"/>
      <c r="AD120" s="132"/>
      <c r="AE120" s="132"/>
      <c r="AF120" s="132"/>
      <c r="AG120" s="132"/>
    </row>
    <row r="121" spans="1:33" x14ac:dyDescent="0.2">
      <c r="A121" s="132"/>
      <c r="B121" s="1"/>
      <c r="C121" s="1"/>
      <c r="D121" s="1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  <c r="R121" s="1"/>
      <c r="S121" s="1"/>
      <c r="T121" s="1"/>
      <c r="U121" s="1"/>
      <c r="V121" s="132"/>
      <c r="W121" s="132"/>
      <c r="X121" s="132"/>
      <c r="Y121" s="132"/>
      <c r="Z121" s="132"/>
      <c r="AA121" s="132"/>
      <c r="AB121" s="132"/>
      <c r="AC121" s="132"/>
      <c r="AD121" s="132"/>
      <c r="AE121" s="132"/>
      <c r="AF121" s="132"/>
      <c r="AG121" s="132"/>
    </row>
    <row r="122" spans="1:33" x14ac:dyDescent="0.2">
      <c r="A122" s="132"/>
      <c r="B122" s="1"/>
      <c r="C122" s="1"/>
      <c r="D122" s="1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  <c r="R122" s="1"/>
      <c r="S122" s="1"/>
      <c r="T122" s="1"/>
      <c r="U122" s="1"/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2"/>
      <c r="AF122" s="132"/>
      <c r="AG122" s="132"/>
    </row>
    <row r="123" spans="1:33" x14ac:dyDescent="0.2">
      <c r="A123" s="13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32"/>
      <c r="AG123" s="132"/>
    </row>
    <row r="124" spans="1:33" x14ac:dyDescent="0.2">
      <c r="A124" s="13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32"/>
      <c r="W124" s="132"/>
      <c r="X124" s="132"/>
      <c r="Y124" s="132"/>
      <c r="Z124" s="132"/>
      <c r="AA124" s="132"/>
      <c r="AB124" s="132"/>
      <c r="AC124" s="132"/>
      <c r="AD124" s="132"/>
      <c r="AE124" s="132"/>
      <c r="AF124" s="132"/>
      <c r="AG124" s="132"/>
    </row>
    <row r="125" spans="1:33" x14ac:dyDescent="0.2">
      <c r="A125" s="13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  <c r="AF125" s="132"/>
      <c r="AG125" s="132"/>
    </row>
    <row r="126" spans="1:33" x14ac:dyDescent="0.2">
      <c r="A126" s="13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32"/>
      <c r="W126" s="132"/>
      <c r="X126" s="132"/>
      <c r="Y126" s="132"/>
      <c r="Z126" s="132"/>
      <c r="AA126" s="132"/>
      <c r="AB126" s="132"/>
      <c r="AC126" s="132"/>
      <c r="AD126" s="132"/>
      <c r="AE126" s="132"/>
      <c r="AF126" s="132"/>
      <c r="AG126" s="132"/>
    </row>
    <row r="127" spans="1:33" x14ac:dyDescent="0.2">
      <c r="A127" s="13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2"/>
      <c r="AF127" s="132"/>
      <c r="AG127" s="132"/>
    </row>
    <row r="128" spans="1:33" x14ac:dyDescent="0.2">
      <c r="A128" s="13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32"/>
      <c r="W128" s="132"/>
      <c r="X128" s="132"/>
      <c r="Y128" s="132"/>
      <c r="Z128" s="132"/>
      <c r="AA128" s="132"/>
      <c r="AB128" s="132"/>
      <c r="AC128" s="132"/>
      <c r="AD128" s="132"/>
      <c r="AE128" s="132"/>
      <c r="AF128" s="132"/>
      <c r="AG128" s="132"/>
    </row>
    <row r="129" spans="1:33" x14ac:dyDescent="0.2">
      <c r="A129" s="13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  <c r="AF129" s="132"/>
      <c r="AG129" s="132"/>
    </row>
    <row r="130" spans="1:33" x14ac:dyDescent="0.2">
      <c r="A130" s="13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/>
      <c r="AF130" s="132"/>
      <c r="AG130" s="132"/>
    </row>
    <row r="131" spans="1:33" x14ac:dyDescent="0.2">
      <c r="A131" s="13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32"/>
      <c r="W131" s="132"/>
      <c r="X131" s="132"/>
      <c r="Y131" s="132"/>
      <c r="Z131" s="132"/>
      <c r="AA131" s="132"/>
      <c r="AB131" s="132"/>
      <c r="AC131" s="132"/>
      <c r="AD131" s="132"/>
      <c r="AE131" s="132"/>
      <c r="AF131" s="132"/>
      <c r="AG131" s="132"/>
    </row>
    <row r="132" spans="1:33" x14ac:dyDescent="0.2">
      <c r="A132" s="13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  <c r="AF132" s="132"/>
      <c r="AG132" s="132"/>
    </row>
    <row r="133" spans="1:33" x14ac:dyDescent="0.2">
      <c r="A133" s="13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32"/>
      <c r="W133" s="132"/>
      <c r="X133" s="132"/>
      <c r="Y133" s="132"/>
      <c r="Z133" s="132"/>
      <c r="AA133" s="132"/>
      <c r="AB133" s="132"/>
      <c r="AC133" s="132"/>
      <c r="AD133" s="132"/>
      <c r="AE133" s="132"/>
      <c r="AF133" s="132"/>
      <c r="AG133" s="132"/>
    </row>
    <row r="134" spans="1:33" x14ac:dyDescent="0.2">
      <c r="B134" s="1"/>
      <c r="C134" s="1"/>
      <c r="D134" s="1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1"/>
      <c r="S134" s="1"/>
      <c r="T134" s="1"/>
      <c r="U134" s="1"/>
    </row>
    <row r="135" spans="1:33" x14ac:dyDescent="0.2">
      <c r="B135" s="1"/>
      <c r="C135" s="1"/>
      <c r="D135" s="1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1"/>
      <c r="S135" s="1"/>
      <c r="T135" s="1"/>
      <c r="U135" s="1"/>
    </row>
    <row r="136" spans="1:33" x14ac:dyDescent="0.2">
      <c r="B136" s="1"/>
      <c r="C136" s="1"/>
      <c r="D136" s="1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1"/>
      <c r="S136" s="1"/>
      <c r="T136" s="1"/>
      <c r="U136" s="1"/>
    </row>
    <row r="137" spans="1:33" x14ac:dyDescent="0.2">
      <c r="B137" s="1"/>
      <c r="C137" s="1"/>
      <c r="D137" s="1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1"/>
      <c r="S137" s="1"/>
      <c r="T137" s="1"/>
      <c r="U137" s="1"/>
    </row>
    <row r="138" spans="1:33" x14ac:dyDescent="0.2">
      <c r="B138" s="1"/>
      <c r="C138" s="1"/>
      <c r="D138" s="1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1"/>
      <c r="S138" s="1"/>
      <c r="T138" s="1"/>
      <c r="U138" s="1"/>
    </row>
    <row r="139" spans="1:33" x14ac:dyDescent="0.2">
      <c r="B139" s="1"/>
      <c r="C139" s="1"/>
      <c r="D139" s="1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1"/>
      <c r="S139" s="1"/>
      <c r="T139" s="1"/>
      <c r="U139" s="1"/>
    </row>
    <row r="140" spans="1:33" x14ac:dyDescent="0.2">
      <c r="B140" s="1"/>
      <c r="C140" s="1"/>
      <c r="D140" s="1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1"/>
      <c r="S140" s="1"/>
      <c r="T140" s="1"/>
      <c r="U140" s="1"/>
    </row>
    <row r="141" spans="1:33" x14ac:dyDescent="0.2">
      <c r="B141" s="1"/>
      <c r="C141" s="1"/>
      <c r="D141" s="1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1"/>
      <c r="S141" s="1"/>
      <c r="T141" s="1"/>
      <c r="U141" s="1"/>
    </row>
    <row r="142" spans="1:33" x14ac:dyDescent="0.2">
      <c r="B142" s="1"/>
      <c r="C142" s="1"/>
      <c r="D142" s="1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1"/>
      <c r="S142" s="1"/>
      <c r="T142" s="1"/>
      <c r="U142" s="1"/>
    </row>
    <row r="143" spans="1:33" x14ac:dyDescent="0.2">
      <c r="B143" s="1"/>
      <c r="C143" s="1"/>
      <c r="D143" s="1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1"/>
      <c r="S143" s="1"/>
      <c r="T143" s="1"/>
      <c r="U143" s="1"/>
    </row>
    <row r="144" spans="1:33" x14ac:dyDescent="0.2">
      <c r="B144" s="1"/>
      <c r="C144" s="1"/>
      <c r="D144" s="1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1"/>
      <c r="S144" s="1"/>
      <c r="T144" s="1"/>
      <c r="U144" s="1"/>
    </row>
    <row r="145" spans="2:21" x14ac:dyDescent="0.2">
      <c r="B145" s="1"/>
      <c r="C145" s="1"/>
      <c r="D145" s="1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1"/>
      <c r="S145" s="1"/>
      <c r="T145" s="1"/>
      <c r="U145" s="1"/>
    </row>
    <row r="146" spans="2:21" x14ac:dyDescent="0.2">
      <c r="B146" s="1"/>
      <c r="C146" s="1"/>
      <c r="D146" s="1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1"/>
      <c r="S146" s="1"/>
      <c r="T146" s="1"/>
      <c r="U146" s="1"/>
    </row>
    <row r="147" spans="2:21" x14ac:dyDescent="0.2">
      <c r="B147" s="1"/>
      <c r="C147" s="1"/>
      <c r="D147" s="1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1"/>
      <c r="S147" s="1"/>
      <c r="T147" s="1"/>
      <c r="U147" s="1"/>
    </row>
    <row r="148" spans="2:21" x14ac:dyDescent="0.2">
      <c r="B148" s="1"/>
      <c r="C148" s="1"/>
      <c r="D148" s="1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1"/>
      <c r="S148" s="1"/>
      <c r="T148" s="1"/>
      <c r="U148" s="1"/>
    </row>
    <row r="149" spans="2:21" x14ac:dyDescent="0.2">
      <c r="B149" s="1"/>
      <c r="C149" s="1"/>
      <c r="D149" s="1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1"/>
      <c r="S149" s="1"/>
      <c r="T149" s="1"/>
      <c r="U149" s="1"/>
    </row>
    <row r="150" spans="2:21" x14ac:dyDescent="0.2">
      <c r="B150" s="1"/>
      <c r="C150" s="1"/>
      <c r="D150" s="1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1"/>
      <c r="S150" s="1"/>
      <c r="T150" s="1"/>
      <c r="U150" s="1"/>
    </row>
    <row r="151" spans="2:21" x14ac:dyDescent="0.2">
      <c r="B151" s="1"/>
      <c r="C151" s="1"/>
      <c r="D151" s="1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1"/>
      <c r="S151" s="1"/>
      <c r="T151" s="1"/>
      <c r="U151" s="1"/>
    </row>
    <row r="152" spans="2:21" x14ac:dyDescent="0.2">
      <c r="B152" s="1"/>
      <c r="C152" s="1"/>
      <c r="D152" s="1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1"/>
      <c r="S152" s="1"/>
      <c r="T152" s="1"/>
      <c r="U152" s="1"/>
    </row>
    <row r="153" spans="2:21" x14ac:dyDescent="0.2">
      <c r="B153" s="1"/>
      <c r="C153" s="1"/>
      <c r="D153" s="1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1"/>
      <c r="S153" s="1"/>
      <c r="T153" s="1"/>
      <c r="U153" s="1"/>
    </row>
    <row r="154" spans="2:21" x14ac:dyDescent="0.2">
      <c r="B154" s="1"/>
      <c r="C154" s="1"/>
      <c r="D154" s="1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1"/>
      <c r="S154" s="1"/>
      <c r="T154" s="1"/>
      <c r="U154" s="1"/>
    </row>
    <row r="155" spans="2:21" x14ac:dyDescent="0.2">
      <c r="B155" s="1"/>
      <c r="C155" s="1"/>
      <c r="D155" s="1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1"/>
      <c r="S155" s="1"/>
      <c r="T155" s="1"/>
      <c r="U155" s="1"/>
    </row>
    <row r="156" spans="2:21" x14ac:dyDescent="0.2">
      <c r="B156" s="1"/>
      <c r="C156" s="1"/>
      <c r="D156" s="1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1"/>
      <c r="S156" s="1"/>
      <c r="T156" s="1"/>
      <c r="U156" s="1"/>
    </row>
    <row r="157" spans="2:21" x14ac:dyDescent="0.2">
      <c r="B157" s="1"/>
      <c r="C157" s="1"/>
      <c r="D157" s="1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1"/>
      <c r="S157" s="1"/>
      <c r="T157" s="1"/>
      <c r="U157" s="1"/>
    </row>
    <row r="158" spans="2:21" x14ac:dyDescent="0.2">
      <c r="B158" s="1"/>
      <c r="C158" s="1"/>
      <c r="D158" s="1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1"/>
      <c r="S158" s="1"/>
      <c r="T158" s="1"/>
      <c r="U158" s="1"/>
    </row>
    <row r="159" spans="2:21" x14ac:dyDescent="0.2">
      <c r="B159" s="1"/>
      <c r="C159" s="1"/>
      <c r="D159" s="1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1"/>
      <c r="S159" s="1"/>
      <c r="T159" s="1"/>
      <c r="U159" s="1"/>
    </row>
    <row r="160" spans="2:21" x14ac:dyDescent="0.2">
      <c r="B160" s="1"/>
      <c r="C160" s="1"/>
      <c r="D160" s="1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1"/>
      <c r="S160" s="1"/>
      <c r="T160" s="1"/>
      <c r="U160" s="1"/>
    </row>
    <row r="161" spans="2:21" x14ac:dyDescent="0.2">
      <c r="B161" s="1"/>
      <c r="C161" s="1"/>
      <c r="D161" s="1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1"/>
      <c r="S161" s="1"/>
      <c r="T161" s="1"/>
      <c r="U161" s="1"/>
    </row>
    <row r="162" spans="2:21" x14ac:dyDescent="0.2">
      <c r="B162" s="1"/>
      <c r="C162" s="1"/>
      <c r="D162" s="1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1"/>
      <c r="S162" s="1"/>
      <c r="T162" s="1"/>
      <c r="U162" s="1"/>
    </row>
    <row r="163" spans="2:21" x14ac:dyDescent="0.2">
      <c r="B163" s="1"/>
      <c r="C163" s="1"/>
      <c r="D163" s="1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1"/>
      <c r="S163" s="1"/>
      <c r="T163" s="1"/>
      <c r="U163" s="1"/>
    </row>
    <row r="164" spans="2:21" x14ac:dyDescent="0.2">
      <c r="B164" s="1"/>
      <c r="C164" s="1"/>
      <c r="D164" s="1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1"/>
      <c r="S164" s="1"/>
      <c r="T164" s="1"/>
      <c r="U164" s="1"/>
    </row>
    <row r="165" spans="2:21" x14ac:dyDescent="0.2">
      <c r="B165" s="1"/>
      <c r="C165" s="1"/>
      <c r="D165" s="1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1"/>
      <c r="S165" s="1"/>
      <c r="T165" s="1"/>
      <c r="U165" s="1"/>
    </row>
    <row r="166" spans="2:21" x14ac:dyDescent="0.2">
      <c r="B166" s="1"/>
      <c r="C166" s="1"/>
      <c r="D166" s="1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1"/>
      <c r="S166" s="1"/>
      <c r="T166" s="1"/>
      <c r="U166" s="1"/>
    </row>
    <row r="167" spans="2:21" x14ac:dyDescent="0.2">
      <c r="B167" s="1"/>
      <c r="C167" s="1"/>
      <c r="D167" s="1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1"/>
      <c r="S167" s="1"/>
      <c r="T167" s="1"/>
      <c r="U167" s="1"/>
    </row>
    <row r="168" spans="2:21" x14ac:dyDescent="0.2">
      <c r="B168" s="1"/>
      <c r="C168" s="1"/>
      <c r="D168" s="1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1"/>
      <c r="S168" s="1"/>
      <c r="T168" s="1"/>
      <c r="U168" s="1"/>
    </row>
    <row r="169" spans="2:21" x14ac:dyDescent="0.2">
      <c r="B169" s="1"/>
      <c r="C169" s="1"/>
      <c r="D169" s="1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1"/>
      <c r="S169" s="1"/>
      <c r="T169" s="1"/>
      <c r="U169" s="1"/>
    </row>
    <row r="170" spans="2:21" x14ac:dyDescent="0.2">
      <c r="B170" s="1"/>
      <c r="C170" s="1"/>
      <c r="D170" s="1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1"/>
      <c r="S170" s="1"/>
      <c r="T170" s="1"/>
      <c r="U170" s="1"/>
    </row>
    <row r="171" spans="2:21" x14ac:dyDescent="0.2">
      <c r="B171" s="1"/>
      <c r="C171" s="1"/>
      <c r="D171" s="1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1"/>
      <c r="S171" s="1"/>
      <c r="T171" s="1"/>
      <c r="U171" s="1"/>
    </row>
    <row r="172" spans="2:21" x14ac:dyDescent="0.2">
      <c r="B172" s="1"/>
      <c r="C172" s="1"/>
      <c r="D172" s="1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1"/>
      <c r="S172" s="1"/>
      <c r="T172" s="1"/>
      <c r="U172" s="1"/>
    </row>
    <row r="173" spans="2:21" x14ac:dyDescent="0.2">
      <c r="B173" s="1"/>
      <c r="C173" s="1"/>
      <c r="D173" s="1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1"/>
      <c r="S173" s="1"/>
      <c r="T173" s="1"/>
      <c r="U173" s="1"/>
    </row>
    <row r="174" spans="2:21" x14ac:dyDescent="0.2">
      <c r="B174" s="1"/>
      <c r="C174" s="1"/>
      <c r="D174" s="1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1"/>
      <c r="S174" s="1"/>
      <c r="T174" s="1"/>
      <c r="U174" s="1"/>
    </row>
    <row r="175" spans="2:21" x14ac:dyDescent="0.2">
      <c r="B175" s="1"/>
      <c r="C175" s="1"/>
      <c r="D175" s="1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1"/>
      <c r="S175" s="1"/>
      <c r="T175" s="1"/>
      <c r="U175" s="1"/>
    </row>
    <row r="176" spans="2:21" x14ac:dyDescent="0.2">
      <c r="B176" s="1"/>
      <c r="C176" s="1"/>
      <c r="D176" s="1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1"/>
      <c r="S176" s="1"/>
      <c r="T176" s="1"/>
      <c r="U176" s="1"/>
    </row>
    <row r="177" spans="2:21" x14ac:dyDescent="0.2">
      <c r="B177" s="1"/>
      <c r="C177" s="1"/>
      <c r="D177" s="1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1"/>
      <c r="S177" s="1"/>
      <c r="T177" s="1"/>
      <c r="U177" s="1"/>
    </row>
    <row r="178" spans="2:21" x14ac:dyDescent="0.2">
      <c r="B178" s="1"/>
      <c r="C178" s="1"/>
      <c r="D178" s="1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1"/>
      <c r="S178" s="1"/>
      <c r="T178" s="1"/>
      <c r="U178" s="1"/>
    </row>
    <row r="179" spans="2:21" x14ac:dyDescent="0.2">
      <c r="B179" s="1"/>
      <c r="C179" s="1"/>
      <c r="D179" s="1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1"/>
      <c r="S179" s="1"/>
      <c r="T179" s="1"/>
      <c r="U179" s="1"/>
    </row>
    <row r="180" spans="2:21" x14ac:dyDescent="0.2">
      <c r="B180" s="1"/>
      <c r="C180" s="1"/>
      <c r="D180" s="1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1"/>
      <c r="S180" s="1"/>
      <c r="T180" s="1"/>
      <c r="U180" s="1"/>
    </row>
    <row r="181" spans="2:21" x14ac:dyDescent="0.2">
      <c r="B181" s="1"/>
      <c r="C181" s="1"/>
      <c r="D181" s="1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1"/>
      <c r="S181" s="1"/>
      <c r="T181" s="1"/>
      <c r="U181" s="1"/>
    </row>
    <row r="182" spans="2:21" x14ac:dyDescent="0.2">
      <c r="B182" s="1"/>
      <c r="C182" s="1"/>
      <c r="D182" s="1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1"/>
      <c r="S182" s="1"/>
      <c r="T182" s="1"/>
      <c r="U182" s="1"/>
    </row>
    <row r="183" spans="2:21" x14ac:dyDescent="0.2">
      <c r="B183" s="1"/>
      <c r="C183" s="1"/>
      <c r="D183" s="1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1"/>
      <c r="S183" s="1"/>
      <c r="T183" s="1"/>
      <c r="U183" s="1"/>
    </row>
    <row r="184" spans="2:21" x14ac:dyDescent="0.2">
      <c r="B184" s="1"/>
      <c r="C184" s="1"/>
      <c r="D184" s="1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1"/>
      <c r="S184" s="1"/>
      <c r="T184" s="1"/>
      <c r="U184" s="1"/>
    </row>
    <row r="185" spans="2:21" x14ac:dyDescent="0.2">
      <c r="B185" s="1"/>
      <c r="C185" s="1"/>
      <c r="D185" s="1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1"/>
      <c r="S185" s="1"/>
      <c r="T185" s="1"/>
      <c r="U185" s="1"/>
    </row>
    <row r="186" spans="2:21" x14ac:dyDescent="0.2">
      <c r="B186" s="1"/>
      <c r="C186" s="1"/>
      <c r="D186" s="1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1"/>
      <c r="S186" s="1"/>
      <c r="T186" s="1"/>
      <c r="U186" s="1"/>
    </row>
    <row r="187" spans="2:21" x14ac:dyDescent="0.2">
      <c r="B187" s="1"/>
      <c r="C187" s="1"/>
      <c r="D187" s="1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1"/>
      <c r="S187" s="1"/>
      <c r="T187" s="1"/>
      <c r="U187" s="1"/>
    </row>
    <row r="188" spans="2:21" x14ac:dyDescent="0.2">
      <c r="B188" s="1"/>
      <c r="C188" s="1"/>
      <c r="D188" s="1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1"/>
      <c r="S188" s="1"/>
      <c r="T188" s="1"/>
      <c r="U188" s="1"/>
    </row>
    <row r="189" spans="2:21" x14ac:dyDescent="0.2">
      <c r="B189" s="1"/>
      <c r="C189" s="1"/>
      <c r="D189" s="1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1"/>
      <c r="S189" s="1"/>
      <c r="T189" s="1"/>
      <c r="U189" s="1"/>
    </row>
    <row r="190" spans="2:2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2:21" ht="25.5" thickBot="1" x14ac:dyDescent="0.35">
      <c r="B191" s="85"/>
      <c r="C191" s="85"/>
      <c r="D191" s="85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7"/>
      <c r="S191" s="87"/>
      <c r="T191" s="87"/>
      <c r="U191" s="87"/>
    </row>
    <row r="192" spans="2:21" ht="24" thickBot="1" x14ac:dyDescent="0.4">
      <c r="B192" s="85"/>
      <c r="C192" s="85"/>
      <c r="D192" s="85"/>
      <c r="E192" s="514" t="s">
        <v>61</v>
      </c>
      <c r="F192" s="515"/>
      <c r="G192" s="515"/>
      <c r="H192" s="515"/>
      <c r="I192" s="515"/>
      <c r="J192" s="515"/>
      <c r="K192" s="515"/>
      <c r="L192" s="515"/>
      <c r="M192" s="515"/>
      <c r="N192" s="515"/>
      <c r="O192" s="515"/>
      <c r="P192" s="515"/>
      <c r="Q192" s="516"/>
      <c r="R192" s="88"/>
      <c r="S192" s="88"/>
      <c r="T192" s="88"/>
      <c r="U192" s="88"/>
    </row>
    <row r="193" spans="2:21" x14ac:dyDescent="0.2">
      <c r="B193" s="236"/>
      <c r="C193" s="236"/>
      <c r="D193" s="236"/>
      <c r="E193" s="237"/>
      <c r="F193" s="238"/>
      <c r="G193" s="238"/>
      <c r="H193" s="238"/>
      <c r="I193" s="238"/>
      <c r="J193" s="238"/>
      <c r="K193" s="238"/>
      <c r="L193" s="238"/>
      <c r="M193" s="238"/>
      <c r="N193" s="238"/>
      <c r="O193" s="238"/>
      <c r="P193" s="238"/>
      <c r="Q193" s="239"/>
      <c r="R193" s="240"/>
      <c r="S193" s="90"/>
      <c r="T193" s="90"/>
      <c r="U193" s="90"/>
    </row>
    <row r="194" spans="2:21" ht="19.5" x14ac:dyDescent="0.25">
      <c r="B194" s="236"/>
      <c r="C194" s="236"/>
      <c r="D194" s="236"/>
      <c r="E194" s="237"/>
      <c r="F194" s="238"/>
      <c r="G194" s="241" t="s">
        <v>235</v>
      </c>
      <c r="H194" s="238"/>
      <c r="I194" s="238"/>
      <c r="J194" s="238"/>
      <c r="K194" s="238"/>
      <c r="L194" s="238"/>
      <c r="M194" s="238"/>
      <c r="N194" s="238"/>
      <c r="O194" s="238"/>
      <c r="P194" s="238"/>
      <c r="Q194" s="239"/>
      <c r="R194" s="240"/>
      <c r="S194" s="90"/>
      <c r="T194" s="90"/>
      <c r="U194" s="90"/>
    </row>
    <row r="195" spans="2:21" ht="5.0999999999999996" customHeight="1" x14ac:dyDescent="0.2">
      <c r="B195" s="236"/>
      <c r="C195" s="236"/>
      <c r="D195" s="236"/>
      <c r="E195" s="237"/>
      <c r="F195" s="238"/>
      <c r="G195" s="238"/>
      <c r="H195" s="238"/>
      <c r="I195" s="238"/>
      <c r="J195" s="238"/>
      <c r="K195" s="238"/>
      <c r="L195" s="238"/>
      <c r="M195" s="238"/>
      <c r="N195" s="238"/>
      <c r="O195" s="238"/>
      <c r="P195" s="238"/>
      <c r="Q195" s="239"/>
      <c r="R195" s="240"/>
      <c r="S195" s="90"/>
      <c r="T195" s="90"/>
      <c r="U195" s="90"/>
    </row>
    <row r="196" spans="2:21" ht="15" x14ac:dyDescent="0.2">
      <c r="B196" s="236"/>
      <c r="C196" s="236"/>
      <c r="D196" s="236"/>
      <c r="E196" s="237"/>
      <c r="F196" s="238"/>
      <c r="G196" s="242" t="s">
        <v>236</v>
      </c>
      <c r="H196" s="238"/>
      <c r="I196" s="238"/>
      <c r="J196" s="238"/>
      <c r="K196" s="238"/>
      <c r="L196" s="238"/>
      <c r="M196" s="238"/>
      <c r="N196" s="238"/>
      <c r="O196" s="238"/>
      <c r="P196" s="238"/>
      <c r="Q196" s="239"/>
      <c r="R196" s="240"/>
      <c r="S196" s="90"/>
      <c r="T196" s="90"/>
      <c r="U196" s="90"/>
    </row>
    <row r="197" spans="2:21" ht="15" x14ac:dyDescent="0.2">
      <c r="B197" s="236"/>
      <c r="C197" s="236"/>
      <c r="D197" s="236"/>
      <c r="E197" s="237"/>
      <c r="F197" s="238"/>
      <c r="G197" s="243" t="s">
        <v>237</v>
      </c>
      <c r="H197" s="238"/>
      <c r="I197" s="238"/>
      <c r="J197" s="238"/>
      <c r="K197" s="238"/>
      <c r="L197" s="238"/>
      <c r="M197" s="238"/>
      <c r="N197" s="238"/>
      <c r="O197" s="238"/>
      <c r="P197" s="238"/>
      <c r="Q197" s="239"/>
      <c r="R197" s="240"/>
      <c r="S197" s="90"/>
      <c r="T197" s="90"/>
      <c r="U197" s="90"/>
    </row>
    <row r="198" spans="2:21" ht="15" x14ac:dyDescent="0.2">
      <c r="B198" s="236"/>
      <c r="C198" s="236"/>
      <c r="D198" s="236"/>
      <c r="E198" s="237"/>
      <c r="F198" s="238"/>
      <c r="G198" s="243" t="s">
        <v>240</v>
      </c>
      <c r="H198" s="238"/>
      <c r="I198" s="238"/>
      <c r="J198" s="238"/>
      <c r="K198" s="238"/>
      <c r="L198" s="238"/>
      <c r="M198" s="238"/>
      <c r="N198" s="238"/>
      <c r="O198" s="238"/>
      <c r="P198" s="238"/>
      <c r="Q198" s="239"/>
      <c r="R198" s="240"/>
      <c r="S198" s="90"/>
      <c r="T198" s="90"/>
      <c r="U198" s="90"/>
    </row>
    <row r="199" spans="2:21" ht="15" x14ac:dyDescent="0.2">
      <c r="B199" s="236"/>
      <c r="C199" s="236"/>
      <c r="D199" s="236"/>
      <c r="E199" s="237"/>
      <c r="F199" s="238"/>
      <c r="G199" s="243" t="s">
        <v>241</v>
      </c>
      <c r="H199" s="238"/>
      <c r="I199" s="238"/>
      <c r="J199" s="238"/>
      <c r="K199" s="238"/>
      <c r="L199" s="238"/>
      <c r="M199" s="238"/>
      <c r="N199" s="238"/>
      <c r="O199" s="238"/>
      <c r="P199" s="238"/>
      <c r="Q199" s="239"/>
      <c r="R199" s="240"/>
      <c r="S199" s="90"/>
      <c r="T199" s="90"/>
      <c r="U199" s="90"/>
    </row>
    <row r="200" spans="2:21" ht="15" x14ac:dyDescent="0.2">
      <c r="B200" s="236"/>
      <c r="C200" s="236"/>
      <c r="D200" s="236"/>
      <c r="E200" s="237"/>
      <c r="F200" s="238"/>
      <c r="G200" s="243" t="s">
        <v>242</v>
      </c>
      <c r="H200" s="238"/>
      <c r="I200" s="238"/>
      <c r="J200" s="238"/>
      <c r="K200" s="238"/>
      <c r="L200" s="238"/>
      <c r="M200" s="238"/>
      <c r="N200" s="238"/>
      <c r="O200" s="238"/>
      <c r="P200" s="238"/>
      <c r="Q200" s="239"/>
      <c r="R200" s="240"/>
      <c r="S200" s="90"/>
      <c r="T200" s="90"/>
      <c r="U200" s="90"/>
    </row>
    <row r="201" spans="2:21" ht="18" customHeight="1" x14ac:dyDescent="0.2">
      <c r="B201" s="236"/>
      <c r="C201" s="236"/>
      <c r="D201" s="236"/>
      <c r="E201" s="237"/>
      <c r="F201" s="238"/>
      <c r="G201" s="242" t="s">
        <v>238</v>
      </c>
      <c r="H201" s="238"/>
      <c r="I201" s="238"/>
      <c r="J201" s="238"/>
      <c r="K201" s="238"/>
      <c r="L201" s="238"/>
      <c r="M201" s="238"/>
      <c r="N201" s="238"/>
      <c r="O201" s="238"/>
      <c r="P201" s="238"/>
      <c r="Q201" s="239"/>
      <c r="R201" s="240"/>
      <c r="S201" s="90"/>
      <c r="T201" s="90"/>
      <c r="U201" s="90"/>
    </row>
    <row r="202" spans="2:21" ht="20.100000000000001" customHeight="1" x14ac:dyDescent="0.2">
      <c r="B202" s="236"/>
      <c r="C202" s="236"/>
      <c r="D202" s="236"/>
      <c r="E202" s="237"/>
      <c r="F202" s="238"/>
      <c r="G202" s="244" t="s">
        <v>243</v>
      </c>
      <c r="H202" s="238"/>
      <c r="I202" s="238"/>
      <c r="J202" s="238"/>
      <c r="K202" s="238"/>
      <c r="L202" s="238"/>
      <c r="M202" s="238"/>
      <c r="N202" s="238"/>
      <c r="O202" s="238"/>
      <c r="P202" s="238"/>
      <c r="Q202" s="239"/>
      <c r="R202" s="240"/>
      <c r="S202" s="90"/>
      <c r="T202" s="90"/>
      <c r="U202" s="90"/>
    </row>
    <row r="203" spans="2:21" x14ac:dyDescent="0.2">
      <c r="B203" s="236"/>
      <c r="C203" s="236"/>
      <c r="D203" s="236"/>
      <c r="E203" s="237"/>
      <c r="F203" s="238"/>
      <c r="G203" s="238"/>
      <c r="H203" s="238"/>
      <c r="I203" s="238"/>
      <c r="J203" s="238"/>
      <c r="K203" s="238"/>
      <c r="L203" s="238"/>
      <c r="M203" s="238"/>
      <c r="N203" s="238"/>
      <c r="O203" s="238"/>
      <c r="P203" s="238"/>
      <c r="Q203" s="239"/>
      <c r="R203" s="240"/>
      <c r="S203" s="90"/>
      <c r="T203" s="90"/>
      <c r="U203" s="90"/>
    </row>
    <row r="204" spans="2:21" ht="37.5" x14ac:dyDescent="0.75">
      <c r="B204" s="236"/>
      <c r="C204" s="236"/>
      <c r="D204" s="236"/>
      <c r="E204" s="237"/>
      <c r="F204" s="238"/>
      <c r="G204" s="520" t="s">
        <v>239</v>
      </c>
      <c r="H204" s="520"/>
      <c r="I204" s="520"/>
      <c r="J204" s="520"/>
      <c r="K204" s="238"/>
      <c r="L204" s="238"/>
      <c r="M204" s="238"/>
      <c r="N204" s="238"/>
      <c r="O204" s="238"/>
      <c r="P204" s="238"/>
      <c r="Q204" s="239"/>
      <c r="R204" s="240"/>
      <c r="S204" s="90"/>
      <c r="T204" s="90"/>
      <c r="U204" s="90"/>
    </row>
    <row r="205" spans="2:21" x14ac:dyDescent="0.2">
      <c r="B205" s="236"/>
      <c r="C205" s="236"/>
      <c r="D205" s="236"/>
      <c r="E205" s="237"/>
      <c r="F205" s="238"/>
      <c r="G205" s="238"/>
      <c r="H205" s="238"/>
      <c r="I205" s="238"/>
      <c r="J205" s="238"/>
      <c r="K205" s="238"/>
      <c r="L205" s="238"/>
      <c r="M205" s="238"/>
      <c r="N205" s="238"/>
      <c r="O205" s="238"/>
      <c r="P205" s="238"/>
      <c r="Q205" s="239"/>
      <c r="R205" s="240"/>
      <c r="S205" s="90"/>
      <c r="T205" s="90"/>
      <c r="U205" s="90"/>
    </row>
    <row r="206" spans="2:21" ht="13.5" thickBot="1" x14ac:dyDescent="0.25">
      <c r="B206" s="236"/>
      <c r="C206" s="236"/>
      <c r="D206" s="236"/>
      <c r="E206" s="237"/>
      <c r="F206" s="238"/>
      <c r="G206" s="238"/>
      <c r="H206" s="238"/>
      <c r="I206" s="238"/>
      <c r="J206" s="238"/>
      <c r="K206" s="238"/>
      <c r="L206" s="238"/>
      <c r="M206" s="238"/>
      <c r="N206" s="238"/>
      <c r="O206" s="238"/>
      <c r="P206" s="238"/>
      <c r="Q206" s="239"/>
      <c r="R206" s="240"/>
      <c r="S206" s="90"/>
      <c r="T206" s="90"/>
      <c r="U206" s="90"/>
    </row>
    <row r="207" spans="2:21" ht="24" thickBot="1" x14ac:dyDescent="0.4">
      <c r="B207" s="89"/>
      <c r="C207" s="89"/>
      <c r="D207" s="89"/>
      <c r="E207" s="514" t="s">
        <v>62</v>
      </c>
      <c r="F207" s="515" t="s">
        <v>62</v>
      </c>
      <c r="G207" s="515"/>
      <c r="H207" s="515"/>
      <c r="I207" s="515"/>
      <c r="J207" s="515"/>
      <c r="K207" s="515"/>
      <c r="L207" s="515"/>
      <c r="M207" s="515"/>
      <c r="N207" s="515"/>
      <c r="O207" s="515"/>
      <c r="P207" s="515"/>
      <c r="Q207" s="516"/>
      <c r="R207" s="88"/>
      <c r="S207" s="88"/>
      <c r="T207" s="88"/>
      <c r="U207" s="88"/>
    </row>
    <row r="208" spans="2:21" x14ac:dyDescent="0.2">
      <c r="B208" s="89"/>
      <c r="C208" s="89"/>
      <c r="D208" s="89"/>
      <c r="E208" s="237"/>
      <c r="F208" s="238"/>
      <c r="G208" s="238"/>
      <c r="H208" s="238"/>
      <c r="I208" s="238"/>
      <c r="J208" s="238"/>
      <c r="K208" s="238"/>
      <c r="L208" s="238"/>
      <c r="M208" s="238"/>
      <c r="N208" s="238"/>
      <c r="O208" s="238"/>
      <c r="P208" s="238"/>
      <c r="Q208" s="239"/>
      <c r="R208" s="90"/>
      <c r="S208" s="90"/>
      <c r="T208" s="90"/>
      <c r="U208" s="90"/>
    </row>
    <row r="209" spans="2:21" x14ac:dyDescent="0.2">
      <c r="B209" s="89"/>
      <c r="C209" s="89"/>
      <c r="D209" s="89"/>
      <c r="E209" s="237"/>
      <c r="F209" s="238"/>
      <c r="G209" s="238"/>
      <c r="H209" s="238"/>
      <c r="I209" s="238"/>
      <c r="J209" s="238"/>
      <c r="K209" s="238"/>
      <c r="L209" s="238"/>
      <c r="M209" s="238"/>
      <c r="N209" s="238"/>
      <c r="O209" s="238"/>
      <c r="P209" s="238"/>
      <c r="Q209" s="239"/>
      <c r="R209" s="90"/>
      <c r="S209" s="90"/>
      <c r="T209" s="90"/>
      <c r="U209" s="90"/>
    </row>
    <row r="210" spans="2:21" x14ac:dyDescent="0.2">
      <c r="B210" s="89"/>
      <c r="C210" s="89"/>
      <c r="D210" s="89"/>
      <c r="E210" s="237"/>
      <c r="F210" s="238"/>
      <c r="G210" s="238"/>
      <c r="H210" s="238"/>
      <c r="I210" s="238"/>
      <c r="J210" s="238"/>
      <c r="K210" s="238"/>
      <c r="L210" s="238"/>
      <c r="M210" s="238"/>
      <c r="N210" s="238"/>
      <c r="O210" s="238"/>
      <c r="P210" s="238"/>
      <c r="Q210" s="239"/>
      <c r="R210" s="90"/>
      <c r="S210" s="90"/>
      <c r="T210" s="90"/>
      <c r="U210" s="90"/>
    </row>
    <row r="211" spans="2:21" x14ac:dyDescent="0.2">
      <c r="B211" s="89"/>
      <c r="C211" s="89"/>
      <c r="D211" s="89"/>
      <c r="E211" s="237"/>
      <c r="F211" s="238"/>
      <c r="G211" s="238"/>
      <c r="H211" s="238"/>
      <c r="I211" s="238"/>
      <c r="J211" s="238"/>
      <c r="K211" s="238"/>
      <c r="L211" s="238"/>
      <c r="M211" s="238"/>
      <c r="N211" s="238"/>
      <c r="O211" s="238"/>
      <c r="P211" s="238"/>
      <c r="Q211" s="239"/>
      <c r="R211" s="90"/>
      <c r="S211" s="90"/>
      <c r="T211" s="90"/>
      <c r="U211" s="90"/>
    </row>
    <row r="212" spans="2:21" x14ac:dyDescent="0.2">
      <c r="B212" s="89"/>
      <c r="C212" s="89"/>
      <c r="D212" s="89"/>
      <c r="E212" s="237"/>
      <c r="F212" s="238"/>
      <c r="G212" s="238"/>
      <c r="H212" s="238"/>
      <c r="I212" s="238"/>
      <c r="J212" s="238"/>
      <c r="K212" s="238"/>
      <c r="L212" s="238"/>
      <c r="M212" s="238"/>
      <c r="N212" s="238"/>
      <c r="O212" s="238"/>
      <c r="P212" s="238"/>
      <c r="Q212" s="239"/>
      <c r="R212" s="90"/>
      <c r="S212" s="90"/>
      <c r="T212" s="90"/>
      <c r="U212" s="90"/>
    </row>
    <row r="213" spans="2:21" x14ac:dyDescent="0.2">
      <c r="B213" s="89"/>
      <c r="C213" s="89"/>
      <c r="D213" s="89"/>
      <c r="E213" s="237"/>
      <c r="F213" s="238"/>
      <c r="G213" s="238"/>
      <c r="H213" s="238"/>
      <c r="I213" s="238"/>
      <c r="J213" s="238"/>
      <c r="K213" s="238"/>
      <c r="L213" s="238"/>
      <c r="M213" s="238"/>
      <c r="N213" s="238"/>
      <c r="O213" s="238"/>
      <c r="P213" s="238"/>
      <c r="Q213" s="239"/>
      <c r="R213" s="90"/>
      <c r="S213" s="90"/>
      <c r="T213" s="90"/>
      <c r="U213" s="90"/>
    </row>
    <row r="214" spans="2:21" x14ac:dyDescent="0.2">
      <c r="B214" s="89"/>
      <c r="C214" s="89"/>
      <c r="D214" s="89"/>
      <c r="E214" s="237"/>
      <c r="F214" s="238"/>
      <c r="G214" s="238"/>
      <c r="H214" s="238"/>
      <c r="I214" s="238"/>
      <c r="J214" s="238"/>
      <c r="K214" s="238"/>
      <c r="L214" s="238"/>
      <c r="M214" s="238"/>
      <c r="N214" s="238"/>
      <c r="O214" s="238"/>
      <c r="P214" s="238"/>
      <c r="Q214" s="239"/>
      <c r="R214" s="90"/>
      <c r="S214" s="90"/>
      <c r="T214" s="90"/>
      <c r="U214" s="90"/>
    </row>
    <row r="215" spans="2:21" x14ac:dyDescent="0.2">
      <c r="B215" s="89"/>
      <c r="C215" s="89"/>
      <c r="D215" s="89"/>
      <c r="E215" s="237"/>
      <c r="F215" s="238"/>
      <c r="G215" s="238"/>
      <c r="H215" s="238"/>
      <c r="I215" s="238"/>
      <c r="J215" s="238"/>
      <c r="K215" s="238"/>
      <c r="L215" s="238"/>
      <c r="M215" s="238"/>
      <c r="N215" s="238"/>
      <c r="O215" s="238"/>
      <c r="P215" s="238"/>
      <c r="Q215" s="239"/>
      <c r="R215" s="90"/>
      <c r="S215" s="90"/>
      <c r="T215" s="90"/>
      <c r="U215" s="90"/>
    </row>
    <row r="216" spans="2:21" x14ac:dyDescent="0.2">
      <c r="B216" s="89"/>
      <c r="C216" s="89"/>
      <c r="D216" s="89"/>
      <c r="E216" s="237"/>
      <c r="F216" s="238"/>
      <c r="G216" s="238"/>
      <c r="H216" s="238"/>
      <c r="I216" s="238"/>
      <c r="J216" s="238"/>
      <c r="K216" s="238"/>
      <c r="L216" s="238"/>
      <c r="M216" s="238"/>
      <c r="N216" s="238"/>
      <c r="O216" s="238"/>
      <c r="P216" s="238"/>
      <c r="Q216" s="239"/>
      <c r="R216" s="90"/>
      <c r="S216" s="90"/>
      <c r="T216" s="90"/>
      <c r="U216" s="90"/>
    </row>
    <row r="217" spans="2:21" x14ac:dyDescent="0.2">
      <c r="B217" s="89"/>
      <c r="C217" s="89"/>
      <c r="D217" s="89"/>
      <c r="E217" s="237"/>
      <c r="F217" s="238"/>
      <c r="G217" s="238"/>
      <c r="H217" s="238"/>
      <c r="I217" s="238"/>
      <c r="J217" s="238"/>
      <c r="K217" s="238"/>
      <c r="L217" s="238"/>
      <c r="M217" s="238"/>
      <c r="N217" s="238"/>
      <c r="O217" s="238"/>
      <c r="P217" s="238"/>
      <c r="Q217" s="239"/>
      <c r="R217" s="90"/>
      <c r="S217" s="90"/>
      <c r="T217" s="90"/>
      <c r="U217" s="90"/>
    </row>
    <row r="218" spans="2:21" x14ac:dyDescent="0.2">
      <c r="B218" s="89"/>
      <c r="C218" s="89"/>
      <c r="D218" s="89"/>
      <c r="E218" s="237"/>
      <c r="F218" s="238"/>
      <c r="G218" s="238"/>
      <c r="H218" s="238"/>
      <c r="I218" s="238"/>
      <c r="J218" s="238"/>
      <c r="K218" s="238"/>
      <c r="L218" s="238"/>
      <c r="M218" s="238"/>
      <c r="N218" s="238"/>
      <c r="O218" s="238"/>
      <c r="P218" s="238"/>
      <c r="Q218" s="239"/>
      <c r="R218" s="90"/>
      <c r="S218" s="90"/>
      <c r="T218" s="90"/>
      <c r="U218" s="90"/>
    </row>
    <row r="219" spans="2:21" x14ac:dyDescent="0.2">
      <c r="B219" s="89"/>
      <c r="C219" s="89"/>
      <c r="D219" s="89"/>
      <c r="E219" s="237"/>
      <c r="F219" s="238"/>
      <c r="G219" s="238"/>
      <c r="H219" s="238"/>
      <c r="I219" s="238"/>
      <c r="J219" s="238"/>
      <c r="K219" s="238"/>
      <c r="L219" s="238"/>
      <c r="M219" s="238"/>
      <c r="N219" s="238"/>
      <c r="O219" s="238"/>
      <c r="P219" s="238"/>
      <c r="Q219" s="239"/>
      <c r="R219" s="90"/>
      <c r="S219" s="90"/>
      <c r="T219" s="90"/>
      <c r="U219" s="90"/>
    </row>
    <row r="220" spans="2:21" x14ac:dyDescent="0.2">
      <c r="B220" s="89"/>
      <c r="C220" s="89"/>
      <c r="D220" s="89"/>
      <c r="E220" s="237"/>
      <c r="F220" s="238"/>
      <c r="G220" s="238"/>
      <c r="H220" s="238"/>
      <c r="I220" s="238"/>
      <c r="J220" s="238"/>
      <c r="K220" s="238"/>
      <c r="L220" s="238"/>
      <c r="M220" s="238"/>
      <c r="N220" s="238"/>
      <c r="O220" s="238"/>
      <c r="P220" s="238"/>
      <c r="Q220" s="239"/>
      <c r="R220" s="90"/>
      <c r="S220" s="90"/>
      <c r="T220" s="90"/>
      <c r="U220" s="90"/>
    </row>
    <row r="221" spans="2:21" x14ac:dyDescent="0.2">
      <c r="B221" s="89"/>
      <c r="C221" s="89"/>
      <c r="D221" s="89"/>
      <c r="E221" s="237"/>
      <c r="F221" s="238"/>
      <c r="G221" s="238"/>
      <c r="H221" s="238"/>
      <c r="I221" s="238"/>
      <c r="J221" s="238"/>
      <c r="K221" s="238"/>
      <c r="L221" s="238"/>
      <c r="M221" s="238"/>
      <c r="N221" s="238"/>
      <c r="O221" s="238"/>
      <c r="P221" s="238"/>
      <c r="Q221" s="239"/>
      <c r="R221" s="90"/>
      <c r="S221" s="90"/>
      <c r="T221" s="90"/>
      <c r="U221" s="90"/>
    </row>
    <row r="222" spans="2:21" x14ac:dyDescent="0.2">
      <c r="B222" s="89"/>
      <c r="C222" s="89"/>
      <c r="D222" s="89"/>
      <c r="E222" s="237"/>
      <c r="F222" s="238"/>
      <c r="G222" s="238"/>
      <c r="H222" s="238"/>
      <c r="I222" s="238"/>
      <c r="J222" s="238"/>
      <c r="K222" s="238"/>
      <c r="L222" s="238"/>
      <c r="M222" s="238"/>
      <c r="N222" s="238"/>
      <c r="O222" s="238"/>
      <c r="P222" s="238"/>
      <c r="Q222" s="239"/>
      <c r="R222" s="90"/>
      <c r="S222" s="90"/>
      <c r="T222" s="90"/>
      <c r="U222" s="90"/>
    </row>
    <row r="223" spans="2:21" x14ac:dyDescent="0.2">
      <c r="B223" s="89"/>
      <c r="C223" s="89"/>
      <c r="D223" s="89"/>
      <c r="E223" s="237"/>
      <c r="F223" s="238"/>
      <c r="G223" s="238"/>
      <c r="H223" s="238"/>
      <c r="I223" s="238"/>
      <c r="J223" s="238"/>
      <c r="K223" s="238"/>
      <c r="L223" s="238"/>
      <c r="M223" s="238"/>
      <c r="N223" s="238"/>
      <c r="O223" s="238"/>
      <c r="P223" s="238"/>
      <c r="Q223" s="239"/>
      <c r="R223" s="90"/>
      <c r="S223" s="90"/>
      <c r="T223" s="90"/>
      <c r="U223" s="90"/>
    </row>
    <row r="224" spans="2:21" x14ac:dyDescent="0.2">
      <c r="B224" s="89"/>
      <c r="C224" s="89"/>
      <c r="D224" s="89"/>
      <c r="E224" s="237"/>
      <c r="F224" s="238"/>
      <c r="G224" s="238"/>
      <c r="H224" s="238"/>
      <c r="I224" s="238"/>
      <c r="J224" s="238"/>
      <c r="K224" s="238"/>
      <c r="L224" s="238"/>
      <c r="M224" s="238"/>
      <c r="N224" s="238"/>
      <c r="O224" s="238"/>
      <c r="P224" s="238"/>
      <c r="Q224" s="239"/>
      <c r="R224" s="90"/>
      <c r="S224" s="90"/>
      <c r="T224" s="90"/>
      <c r="U224" s="90"/>
    </row>
    <row r="225" spans="2:21" x14ac:dyDescent="0.2">
      <c r="B225" s="89"/>
      <c r="C225" s="89"/>
      <c r="D225" s="89"/>
      <c r="E225" s="237"/>
      <c r="F225" s="238"/>
      <c r="G225" s="238"/>
      <c r="H225" s="238"/>
      <c r="I225" s="238"/>
      <c r="J225" s="238"/>
      <c r="K225" s="238"/>
      <c r="L225" s="238"/>
      <c r="M225" s="238"/>
      <c r="N225" s="238"/>
      <c r="O225" s="238"/>
      <c r="P225" s="238"/>
      <c r="Q225" s="239"/>
      <c r="R225" s="90"/>
      <c r="S225" s="90"/>
      <c r="T225" s="90"/>
      <c r="U225" s="90"/>
    </row>
    <row r="226" spans="2:21" x14ac:dyDescent="0.2">
      <c r="B226" s="89"/>
      <c r="C226" s="89"/>
      <c r="D226" s="89"/>
      <c r="E226" s="237"/>
      <c r="F226" s="238"/>
      <c r="G226" s="238"/>
      <c r="H226" s="238"/>
      <c r="I226" s="238"/>
      <c r="J226" s="238"/>
      <c r="K226" s="238"/>
      <c r="L226" s="238"/>
      <c r="M226" s="238"/>
      <c r="N226" s="238"/>
      <c r="O226" s="238"/>
      <c r="P226" s="238"/>
      <c r="Q226" s="239"/>
      <c r="R226" s="90"/>
      <c r="S226" s="90"/>
      <c r="T226" s="90"/>
      <c r="U226" s="90"/>
    </row>
    <row r="227" spans="2:21" x14ac:dyDescent="0.2">
      <c r="B227" s="89"/>
      <c r="C227" s="89"/>
      <c r="D227" s="89"/>
      <c r="E227" s="237"/>
      <c r="F227" s="238"/>
      <c r="G227" s="238"/>
      <c r="H227" s="238"/>
      <c r="I227" s="238"/>
      <c r="J227" s="238"/>
      <c r="K227" s="238"/>
      <c r="L227" s="238"/>
      <c r="M227" s="238"/>
      <c r="N227" s="238"/>
      <c r="O227" s="238"/>
      <c r="P227" s="238"/>
      <c r="Q227" s="239"/>
      <c r="R227" s="90"/>
      <c r="S227" s="90"/>
      <c r="T227" s="90"/>
      <c r="U227" s="90"/>
    </row>
    <row r="228" spans="2:21" x14ac:dyDescent="0.2">
      <c r="B228" s="89"/>
      <c r="C228" s="89"/>
      <c r="D228" s="89"/>
      <c r="E228" s="237"/>
      <c r="F228" s="238"/>
      <c r="G228" s="238"/>
      <c r="H228" s="238"/>
      <c r="I228" s="238"/>
      <c r="J228" s="238"/>
      <c r="K228" s="238"/>
      <c r="L228" s="238"/>
      <c r="M228" s="238"/>
      <c r="N228" s="238"/>
      <c r="O228" s="238"/>
      <c r="P228" s="238"/>
      <c r="Q228" s="239"/>
      <c r="R228" s="90"/>
      <c r="S228" s="90"/>
      <c r="T228" s="90"/>
      <c r="U228" s="90"/>
    </row>
    <row r="229" spans="2:21" x14ac:dyDescent="0.2">
      <c r="B229" s="89"/>
      <c r="C229" s="89"/>
      <c r="D229" s="89"/>
      <c r="E229" s="237"/>
      <c r="F229" s="238"/>
      <c r="G229" s="238"/>
      <c r="H229" s="238"/>
      <c r="I229" s="238"/>
      <c r="J229" s="238"/>
      <c r="K229" s="238"/>
      <c r="L229" s="238"/>
      <c r="M229" s="238"/>
      <c r="N229" s="238"/>
      <c r="O229" s="238"/>
      <c r="P229" s="238"/>
      <c r="Q229" s="239"/>
      <c r="R229" s="90"/>
      <c r="S229" s="90"/>
      <c r="T229" s="90"/>
      <c r="U229" s="90"/>
    </row>
    <row r="230" spans="2:21" x14ac:dyDescent="0.2">
      <c r="B230" s="89"/>
      <c r="C230" s="89"/>
      <c r="D230" s="89"/>
      <c r="E230" s="237"/>
      <c r="F230" s="238"/>
      <c r="G230" s="238"/>
      <c r="H230" s="238"/>
      <c r="I230" s="238"/>
      <c r="J230" s="238"/>
      <c r="K230" s="238"/>
      <c r="L230" s="238"/>
      <c r="M230" s="238"/>
      <c r="N230" s="238"/>
      <c r="O230" s="238"/>
      <c r="P230" s="238"/>
      <c r="Q230" s="239"/>
      <c r="R230" s="90"/>
      <c r="S230" s="90"/>
      <c r="T230" s="90"/>
      <c r="U230" s="90"/>
    </row>
    <row r="231" spans="2:21" x14ac:dyDescent="0.2">
      <c r="B231" s="89"/>
      <c r="C231" s="89"/>
      <c r="D231" s="89"/>
      <c r="E231" s="237"/>
      <c r="F231" s="238"/>
      <c r="G231" s="238"/>
      <c r="H231" s="238"/>
      <c r="I231" s="238"/>
      <c r="J231" s="238"/>
      <c r="K231" s="238"/>
      <c r="L231" s="238"/>
      <c r="M231" s="238"/>
      <c r="N231" s="238"/>
      <c r="O231" s="238"/>
      <c r="P231" s="238"/>
      <c r="Q231" s="239"/>
      <c r="R231" s="90"/>
      <c r="S231" s="90"/>
      <c r="T231" s="90"/>
      <c r="U231" s="90"/>
    </row>
    <row r="232" spans="2:21" x14ac:dyDescent="0.2">
      <c r="B232" s="89"/>
      <c r="C232" s="89"/>
      <c r="D232" s="89"/>
      <c r="E232" s="237"/>
      <c r="F232" s="238"/>
      <c r="G232" s="238"/>
      <c r="H232" s="238"/>
      <c r="I232" s="238"/>
      <c r="J232" s="238"/>
      <c r="K232" s="238"/>
      <c r="L232" s="238"/>
      <c r="M232" s="238"/>
      <c r="N232" s="238"/>
      <c r="O232" s="238"/>
      <c r="P232" s="238"/>
      <c r="Q232" s="239"/>
      <c r="R232" s="90"/>
      <c r="S232" s="90"/>
      <c r="T232" s="90"/>
      <c r="U232" s="90"/>
    </row>
    <row r="233" spans="2:21" x14ac:dyDescent="0.2">
      <c r="B233" s="89"/>
      <c r="C233" s="89"/>
      <c r="D233" s="89"/>
      <c r="E233" s="237"/>
      <c r="F233" s="238"/>
      <c r="G233" s="238"/>
      <c r="H233" s="238"/>
      <c r="I233" s="238"/>
      <c r="J233" s="238"/>
      <c r="K233" s="238"/>
      <c r="L233" s="238"/>
      <c r="M233" s="238"/>
      <c r="N233" s="238"/>
      <c r="O233" s="238"/>
      <c r="P233" s="238"/>
      <c r="Q233" s="239"/>
      <c r="R233" s="90"/>
      <c r="S233" s="90"/>
      <c r="T233" s="90"/>
      <c r="U233" s="90"/>
    </row>
    <row r="234" spans="2:21" x14ac:dyDescent="0.2">
      <c r="B234" s="89"/>
      <c r="C234" s="89"/>
      <c r="D234" s="89"/>
      <c r="E234" s="237"/>
      <c r="F234" s="238"/>
      <c r="G234" s="238"/>
      <c r="H234" s="238"/>
      <c r="I234" s="238"/>
      <c r="J234" s="238"/>
      <c r="K234" s="238"/>
      <c r="L234" s="238"/>
      <c r="M234" s="238"/>
      <c r="N234" s="238"/>
      <c r="O234" s="238"/>
      <c r="P234" s="238"/>
      <c r="Q234" s="239"/>
      <c r="R234" s="90"/>
      <c r="S234" s="90"/>
      <c r="T234" s="90"/>
      <c r="U234" s="90"/>
    </row>
    <row r="235" spans="2:21" x14ac:dyDescent="0.2">
      <c r="B235" s="89"/>
      <c r="C235" s="89"/>
      <c r="D235" s="89"/>
      <c r="E235" s="237"/>
      <c r="F235" s="238"/>
      <c r="G235" s="238"/>
      <c r="H235" s="238"/>
      <c r="I235" s="238"/>
      <c r="J235" s="238"/>
      <c r="K235" s="238"/>
      <c r="L235" s="238"/>
      <c r="M235" s="238"/>
      <c r="N235" s="238"/>
      <c r="O235" s="238"/>
      <c r="P235" s="238"/>
      <c r="Q235" s="239"/>
      <c r="R235" s="90"/>
      <c r="S235" s="90"/>
      <c r="T235" s="90"/>
      <c r="U235" s="90"/>
    </row>
    <row r="236" spans="2:21" x14ac:dyDescent="0.2">
      <c r="B236" s="89"/>
      <c r="C236" s="89"/>
      <c r="D236" s="89"/>
      <c r="E236" s="237"/>
      <c r="F236" s="238"/>
      <c r="G236" s="238"/>
      <c r="H236" s="238"/>
      <c r="I236" s="238"/>
      <c r="J236" s="238"/>
      <c r="K236" s="238"/>
      <c r="L236" s="238"/>
      <c r="M236" s="238"/>
      <c r="N236" s="238"/>
      <c r="O236" s="238"/>
      <c r="P236" s="238"/>
      <c r="Q236" s="239"/>
      <c r="R236" s="90"/>
      <c r="S236" s="90"/>
      <c r="T236" s="90"/>
      <c r="U236" s="90"/>
    </row>
    <row r="237" spans="2:21" x14ac:dyDescent="0.2">
      <c r="B237" s="89"/>
      <c r="C237" s="89"/>
      <c r="D237" s="89"/>
      <c r="E237" s="237"/>
      <c r="F237" s="238"/>
      <c r="G237" s="238"/>
      <c r="H237" s="238"/>
      <c r="I237" s="238"/>
      <c r="J237" s="238"/>
      <c r="K237" s="238"/>
      <c r="L237" s="238"/>
      <c r="M237" s="238"/>
      <c r="N237" s="238"/>
      <c r="O237" s="238"/>
      <c r="P237" s="238"/>
      <c r="Q237" s="239"/>
      <c r="R237" s="90"/>
      <c r="S237" s="90"/>
      <c r="T237" s="90"/>
      <c r="U237" s="90"/>
    </row>
    <row r="238" spans="2:21" x14ac:dyDescent="0.2">
      <c r="B238" s="89"/>
      <c r="C238" s="89"/>
      <c r="D238" s="89"/>
      <c r="E238" s="237"/>
      <c r="F238" s="238"/>
      <c r="G238" s="238"/>
      <c r="H238" s="238"/>
      <c r="I238" s="238"/>
      <c r="J238" s="238"/>
      <c r="K238" s="238"/>
      <c r="L238" s="238"/>
      <c r="M238" s="238"/>
      <c r="N238" s="238"/>
      <c r="O238" s="238"/>
      <c r="P238" s="238"/>
      <c r="Q238" s="239"/>
      <c r="R238" s="90"/>
      <c r="S238" s="90"/>
      <c r="T238" s="90"/>
      <c r="U238" s="90"/>
    </row>
    <row r="239" spans="2:21" x14ac:dyDescent="0.2">
      <c r="B239" s="89"/>
      <c r="C239" s="89"/>
      <c r="D239" s="89"/>
      <c r="E239" s="237"/>
      <c r="F239" s="238"/>
      <c r="G239" s="238"/>
      <c r="H239" s="238"/>
      <c r="I239" s="238"/>
      <c r="J239" s="238"/>
      <c r="K239" s="238"/>
      <c r="L239" s="238"/>
      <c r="M239" s="238"/>
      <c r="N239" s="238"/>
      <c r="O239" s="238"/>
      <c r="P239" s="238"/>
      <c r="Q239" s="239"/>
      <c r="R239" s="90"/>
      <c r="S239" s="90"/>
      <c r="T239" s="90"/>
      <c r="U239" s="90"/>
    </row>
    <row r="240" spans="2:21" x14ac:dyDescent="0.2">
      <c r="B240" s="89"/>
      <c r="C240" s="89"/>
      <c r="D240" s="89"/>
      <c r="E240" s="237"/>
      <c r="F240" s="238"/>
      <c r="G240" s="238"/>
      <c r="H240" s="238"/>
      <c r="I240" s="238"/>
      <c r="J240" s="238"/>
      <c r="K240" s="238"/>
      <c r="L240" s="238"/>
      <c r="M240" s="238"/>
      <c r="N240" s="238"/>
      <c r="O240" s="238"/>
      <c r="P240" s="238"/>
      <c r="Q240" s="239"/>
      <c r="R240" s="90"/>
      <c r="S240" s="90"/>
      <c r="T240" s="90"/>
      <c r="U240" s="90"/>
    </row>
    <row r="241" spans="2:21" x14ac:dyDescent="0.2">
      <c r="B241" s="89"/>
      <c r="C241" s="89"/>
      <c r="D241" s="89"/>
      <c r="E241" s="237"/>
      <c r="F241" s="238"/>
      <c r="G241" s="238"/>
      <c r="H241" s="238"/>
      <c r="I241" s="238"/>
      <c r="J241" s="238"/>
      <c r="K241" s="238"/>
      <c r="L241" s="238"/>
      <c r="M241" s="238"/>
      <c r="N241" s="238"/>
      <c r="O241" s="238"/>
      <c r="P241" s="238"/>
      <c r="Q241" s="239"/>
      <c r="R241" s="90"/>
      <c r="S241" s="90"/>
      <c r="T241" s="90"/>
      <c r="U241" s="90"/>
    </row>
    <row r="242" spans="2:21" x14ac:dyDescent="0.2">
      <c r="B242" s="89"/>
      <c r="C242" s="89"/>
      <c r="D242" s="89"/>
      <c r="E242" s="237"/>
      <c r="F242" s="238"/>
      <c r="G242" s="238"/>
      <c r="H242" s="238"/>
      <c r="I242" s="238"/>
      <c r="J242" s="238"/>
      <c r="K242" s="238"/>
      <c r="L242" s="238"/>
      <c r="M242" s="238"/>
      <c r="N242" s="238"/>
      <c r="O242" s="238"/>
      <c r="P242" s="238"/>
      <c r="Q242" s="239"/>
      <c r="R242" s="90"/>
      <c r="S242" s="90"/>
      <c r="T242" s="90"/>
      <c r="U242" s="90"/>
    </row>
    <row r="243" spans="2:21" x14ac:dyDescent="0.2">
      <c r="B243" s="89"/>
      <c r="C243" s="89"/>
      <c r="D243" s="89"/>
      <c r="E243" s="237"/>
      <c r="F243" s="238"/>
      <c r="G243" s="238"/>
      <c r="H243" s="238"/>
      <c r="I243" s="238"/>
      <c r="J243" s="238"/>
      <c r="K243" s="238"/>
      <c r="L243" s="238"/>
      <c r="M243" s="238"/>
      <c r="N243" s="238"/>
      <c r="O243" s="238"/>
      <c r="P243" s="238"/>
      <c r="Q243" s="239"/>
      <c r="R243" s="90"/>
      <c r="S243" s="90"/>
      <c r="T243" s="90"/>
      <c r="U243" s="90"/>
    </row>
    <row r="244" spans="2:21" x14ac:dyDescent="0.2">
      <c r="B244" s="89"/>
      <c r="C244" s="89"/>
      <c r="D244" s="89"/>
      <c r="E244" s="237"/>
      <c r="F244" s="238"/>
      <c r="G244" s="238"/>
      <c r="H244" s="238"/>
      <c r="I244" s="238"/>
      <c r="J244" s="238"/>
      <c r="K244" s="238"/>
      <c r="L244" s="238"/>
      <c r="M244" s="238"/>
      <c r="N244" s="238"/>
      <c r="O244" s="238"/>
      <c r="P244" s="238"/>
      <c r="Q244" s="239"/>
      <c r="R244" s="90"/>
      <c r="S244" s="90"/>
      <c r="T244" s="90"/>
      <c r="U244" s="90"/>
    </row>
    <row r="245" spans="2:21" x14ac:dyDescent="0.2">
      <c r="B245" s="89"/>
      <c r="C245" s="89"/>
      <c r="D245" s="89"/>
      <c r="E245" s="237"/>
      <c r="F245" s="238"/>
      <c r="G245" s="238"/>
      <c r="H245" s="238"/>
      <c r="I245" s="238"/>
      <c r="J245" s="238"/>
      <c r="K245" s="238"/>
      <c r="L245" s="238"/>
      <c r="M245" s="238"/>
      <c r="N245" s="238"/>
      <c r="O245" s="238"/>
      <c r="P245" s="238"/>
      <c r="Q245" s="239"/>
      <c r="R245" s="90"/>
      <c r="S245" s="90"/>
      <c r="T245" s="90"/>
      <c r="U245" s="90"/>
    </row>
    <row r="246" spans="2:21" x14ac:dyDescent="0.2">
      <c r="B246" s="89"/>
      <c r="C246" s="89"/>
      <c r="D246" s="89"/>
      <c r="E246" s="237"/>
      <c r="F246" s="238"/>
      <c r="G246" s="238"/>
      <c r="H246" s="238"/>
      <c r="I246" s="238"/>
      <c r="J246" s="238"/>
      <c r="K246" s="238"/>
      <c r="L246" s="238"/>
      <c r="M246" s="238"/>
      <c r="N246" s="238"/>
      <c r="O246" s="238"/>
      <c r="P246" s="238"/>
      <c r="Q246" s="239"/>
      <c r="R246" s="90"/>
      <c r="S246" s="90"/>
      <c r="T246" s="90"/>
      <c r="U246" s="90"/>
    </row>
    <row r="247" spans="2:21" x14ac:dyDescent="0.2">
      <c r="B247" s="89"/>
      <c r="C247" s="89"/>
      <c r="D247" s="89"/>
      <c r="E247" s="237"/>
      <c r="F247" s="238"/>
      <c r="G247" s="238"/>
      <c r="H247" s="238"/>
      <c r="I247" s="238"/>
      <c r="J247" s="238"/>
      <c r="K247" s="238"/>
      <c r="L247" s="238"/>
      <c r="M247" s="238"/>
      <c r="N247" s="238"/>
      <c r="O247" s="238"/>
      <c r="P247" s="238"/>
      <c r="Q247" s="239"/>
      <c r="R247" s="90"/>
      <c r="S247" s="90"/>
      <c r="T247" s="90"/>
      <c r="U247" s="90"/>
    </row>
    <row r="248" spans="2:21" x14ac:dyDescent="0.2">
      <c r="B248" s="89"/>
      <c r="C248" s="89"/>
      <c r="D248" s="89"/>
      <c r="E248" s="237"/>
      <c r="F248" s="238"/>
      <c r="G248" s="238"/>
      <c r="H248" s="238"/>
      <c r="I248" s="238"/>
      <c r="J248" s="238"/>
      <c r="K248" s="238"/>
      <c r="L248" s="238"/>
      <c r="M248" s="238"/>
      <c r="N248" s="238"/>
      <c r="O248" s="238"/>
      <c r="P248" s="238"/>
      <c r="Q248" s="239"/>
      <c r="R248" s="90"/>
      <c r="S248" s="90"/>
      <c r="T248" s="90"/>
      <c r="U248" s="90"/>
    </row>
    <row r="249" spans="2:21" x14ac:dyDescent="0.2">
      <c r="B249" s="89"/>
      <c r="C249" s="89"/>
      <c r="D249" s="89"/>
      <c r="E249" s="237"/>
      <c r="F249" s="238"/>
      <c r="G249" s="238"/>
      <c r="H249" s="238"/>
      <c r="I249" s="238"/>
      <c r="J249" s="238"/>
      <c r="K249" s="238"/>
      <c r="L249" s="238"/>
      <c r="M249" s="238"/>
      <c r="N249" s="238"/>
      <c r="O249" s="238"/>
      <c r="P249" s="238"/>
      <c r="Q249" s="239"/>
      <c r="R249" s="90"/>
      <c r="S249" s="90"/>
      <c r="T249" s="90"/>
      <c r="U249" s="90"/>
    </row>
    <row r="250" spans="2:21" x14ac:dyDescent="0.2">
      <c r="B250" s="89"/>
      <c r="C250" s="89"/>
      <c r="D250" s="89"/>
      <c r="E250" s="237"/>
      <c r="F250" s="238"/>
      <c r="G250" s="238"/>
      <c r="H250" s="238"/>
      <c r="I250" s="238"/>
      <c r="J250" s="238"/>
      <c r="K250" s="238"/>
      <c r="L250" s="238"/>
      <c r="M250" s="238"/>
      <c r="N250" s="238"/>
      <c r="O250" s="238"/>
      <c r="P250" s="238"/>
      <c r="Q250" s="239"/>
      <c r="R250" s="90"/>
      <c r="S250" s="90"/>
      <c r="T250" s="90"/>
      <c r="U250" s="90"/>
    </row>
    <row r="251" spans="2:21" x14ac:dyDescent="0.2">
      <c r="B251" s="89"/>
      <c r="C251" s="89"/>
      <c r="D251" s="89"/>
      <c r="E251" s="237"/>
      <c r="F251" s="238"/>
      <c r="G251" s="238"/>
      <c r="H251" s="238"/>
      <c r="I251" s="238"/>
      <c r="J251" s="238"/>
      <c r="K251" s="238"/>
      <c r="L251" s="238"/>
      <c r="M251" s="238"/>
      <c r="N251" s="238"/>
      <c r="O251" s="238"/>
      <c r="P251" s="238"/>
      <c r="Q251" s="239"/>
      <c r="R251" s="90"/>
      <c r="S251" s="90"/>
      <c r="T251" s="90"/>
      <c r="U251" s="90"/>
    </row>
    <row r="252" spans="2:21" x14ac:dyDescent="0.2">
      <c r="B252" s="89"/>
      <c r="C252" s="89"/>
      <c r="D252" s="89"/>
      <c r="E252" s="237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9"/>
      <c r="R252" s="90"/>
      <c r="S252" s="90"/>
      <c r="T252" s="90"/>
      <c r="U252" s="90"/>
    </row>
    <row r="253" spans="2:21" x14ac:dyDescent="0.2">
      <c r="B253" s="89"/>
      <c r="C253" s="89"/>
      <c r="D253" s="89"/>
      <c r="E253" s="237"/>
      <c r="F253" s="238"/>
      <c r="G253" s="238"/>
      <c r="H253" s="238"/>
      <c r="I253" s="238"/>
      <c r="J253" s="238"/>
      <c r="K253" s="238"/>
      <c r="L253" s="238"/>
      <c r="M253" s="238"/>
      <c r="N253" s="238"/>
      <c r="O253" s="238"/>
      <c r="P253" s="238"/>
      <c r="Q253" s="239"/>
      <c r="R253" s="90"/>
      <c r="S253" s="90"/>
      <c r="T253" s="90"/>
      <c r="U253" s="90"/>
    </row>
    <row r="254" spans="2:21" x14ac:dyDescent="0.2">
      <c r="B254" s="89"/>
      <c r="C254" s="89"/>
      <c r="D254" s="89"/>
      <c r="E254" s="237"/>
      <c r="F254" s="238"/>
      <c r="G254" s="238"/>
      <c r="H254" s="238"/>
      <c r="I254" s="238"/>
      <c r="J254" s="238"/>
      <c r="K254" s="238"/>
      <c r="L254" s="238"/>
      <c r="M254" s="238"/>
      <c r="N254" s="238"/>
      <c r="O254" s="238"/>
      <c r="P254" s="238"/>
      <c r="Q254" s="239"/>
      <c r="R254" s="90"/>
      <c r="S254" s="90"/>
      <c r="T254" s="90"/>
      <c r="U254" s="90"/>
    </row>
    <row r="255" spans="2:21" ht="13.5" thickBot="1" x14ac:dyDescent="0.25">
      <c r="B255" s="89"/>
      <c r="C255" s="89"/>
      <c r="D255" s="89"/>
      <c r="E255" s="237"/>
      <c r="F255" s="238"/>
      <c r="G255" s="238"/>
      <c r="H255" s="238"/>
      <c r="I255" s="238"/>
      <c r="J255" s="238"/>
      <c r="K255" s="238"/>
      <c r="L255" s="238"/>
      <c r="M255" s="238"/>
      <c r="N255" s="238"/>
      <c r="O255" s="238"/>
      <c r="P255" s="238"/>
      <c r="Q255" s="239"/>
      <c r="R255" s="90"/>
      <c r="S255" s="90"/>
      <c r="T255" s="90"/>
      <c r="U255" s="90"/>
    </row>
    <row r="256" spans="2:21" ht="24" thickBot="1" x14ac:dyDescent="0.4">
      <c r="B256" s="85"/>
      <c r="C256" s="85"/>
      <c r="D256" s="85"/>
      <c r="E256" s="514" t="s">
        <v>63</v>
      </c>
      <c r="F256" s="515" t="s">
        <v>62</v>
      </c>
      <c r="G256" s="515"/>
      <c r="H256" s="515"/>
      <c r="I256" s="515"/>
      <c r="J256" s="515"/>
      <c r="K256" s="515"/>
      <c r="L256" s="515"/>
      <c r="M256" s="515"/>
      <c r="N256" s="515"/>
      <c r="O256" s="515"/>
      <c r="P256" s="515"/>
      <c r="Q256" s="516"/>
      <c r="R256" s="88"/>
      <c r="S256" s="88"/>
      <c r="T256" s="88"/>
      <c r="U256" s="88"/>
    </row>
    <row r="257" spans="2:21" x14ac:dyDescent="0.2">
      <c r="B257" s="85"/>
      <c r="C257" s="85"/>
      <c r="D257" s="85"/>
      <c r="E257" s="227"/>
      <c r="F257" s="228"/>
      <c r="G257" s="228"/>
      <c r="H257" s="228"/>
      <c r="I257" s="228"/>
      <c r="J257" s="228"/>
      <c r="K257" s="228"/>
      <c r="L257" s="228"/>
      <c r="M257" s="228"/>
      <c r="N257" s="228"/>
      <c r="O257" s="228"/>
      <c r="P257" s="228"/>
      <c r="Q257" s="229"/>
      <c r="R257" s="1"/>
      <c r="S257" s="1"/>
      <c r="T257" s="1"/>
      <c r="U257" s="1"/>
    </row>
    <row r="258" spans="2:21" x14ac:dyDescent="0.2">
      <c r="B258" s="85"/>
      <c r="C258" s="85"/>
      <c r="D258" s="85"/>
      <c r="E258" s="230"/>
      <c r="F258" s="231"/>
      <c r="G258" s="231"/>
      <c r="H258" s="231"/>
      <c r="I258" s="231"/>
      <c r="J258" s="231"/>
      <c r="K258" s="231"/>
      <c r="L258" s="231"/>
      <c r="M258" s="231"/>
      <c r="N258" s="231"/>
      <c r="O258" s="231"/>
      <c r="P258" s="231"/>
      <c r="Q258" s="232"/>
      <c r="R258" s="1"/>
      <c r="S258" s="1"/>
      <c r="T258" s="1"/>
      <c r="U258" s="1"/>
    </row>
    <row r="259" spans="2:21" x14ac:dyDescent="0.2">
      <c r="B259" s="85"/>
      <c r="C259" s="85"/>
      <c r="D259" s="85"/>
      <c r="E259" s="230"/>
      <c r="F259" s="231"/>
      <c r="G259" s="231"/>
      <c r="H259" s="231"/>
      <c r="I259" s="231"/>
      <c r="J259" s="231"/>
      <c r="K259" s="231"/>
      <c r="L259" s="231"/>
      <c r="M259" s="231"/>
      <c r="N259" s="231"/>
      <c r="O259" s="231"/>
      <c r="P259" s="231"/>
      <c r="Q259" s="232"/>
      <c r="R259" s="1"/>
      <c r="S259" s="1"/>
      <c r="T259" s="1"/>
      <c r="U259" s="1"/>
    </row>
    <row r="260" spans="2:21" x14ac:dyDescent="0.2">
      <c r="B260" s="85"/>
      <c r="C260" s="85"/>
      <c r="D260" s="85"/>
      <c r="E260" s="230"/>
      <c r="F260" s="231"/>
      <c r="G260" s="231"/>
      <c r="H260" s="231"/>
      <c r="I260" s="231"/>
      <c r="J260" s="231"/>
      <c r="K260" s="231"/>
      <c r="L260" s="231"/>
      <c r="M260" s="231"/>
      <c r="N260" s="231"/>
      <c r="O260" s="231"/>
      <c r="P260" s="231"/>
      <c r="Q260" s="232"/>
      <c r="R260" s="1"/>
      <c r="S260" s="1"/>
      <c r="T260" s="1"/>
      <c r="U260" s="1"/>
    </row>
    <row r="261" spans="2:21" x14ac:dyDescent="0.2">
      <c r="B261" s="85"/>
      <c r="C261" s="85"/>
      <c r="D261" s="85"/>
      <c r="E261" s="230"/>
      <c r="F261" s="231"/>
      <c r="G261" s="231"/>
      <c r="H261" s="231"/>
      <c r="I261" s="231"/>
      <c r="J261" s="231"/>
      <c r="K261" s="231"/>
      <c r="L261" s="231"/>
      <c r="M261" s="231"/>
      <c r="N261" s="231"/>
      <c r="O261" s="231"/>
      <c r="P261" s="231"/>
      <c r="Q261" s="232"/>
      <c r="R261" s="1"/>
      <c r="S261" s="1"/>
      <c r="T261" s="1"/>
      <c r="U261" s="1"/>
    </row>
    <row r="262" spans="2:21" x14ac:dyDescent="0.2">
      <c r="B262" s="85"/>
      <c r="C262" s="85"/>
      <c r="D262" s="85"/>
      <c r="E262" s="230"/>
      <c r="F262" s="231"/>
      <c r="G262" s="231"/>
      <c r="H262" s="231"/>
      <c r="I262" s="231"/>
      <c r="J262" s="231"/>
      <c r="K262" s="231"/>
      <c r="L262" s="231"/>
      <c r="M262" s="231"/>
      <c r="N262" s="231"/>
      <c r="O262" s="231"/>
      <c r="P262" s="231"/>
      <c r="Q262" s="232"/>
      <c r="R262" s="1"/>
      <c r="S262" s="1"/>
      <c r="T262" s="1"/>
      <c r="U262" s="1"/>
    </row>
    <row r="263" spans="2:21" x14ac:dyDescent="0.2">
      <c r="B263" s="85"/>
      <c r="C263" s="85"/>
      <c r="D263" s="85"/>
      <c r="E263" s="230"/>
      <c r="F263" s="231"/>
      <c r="G263" s="231"/>
      <c r="H263" s="231"/>
      <c r="I263" s="231"/>
      <c r="J263" s="231"/>
      <c r="K263" s="231"/>
      <c r="L263" s="231"/>
      <c r="M263" s="231"/>
      <c r="N263" s="231"/>
      <c r="O263" s="231"/>
      <c r="P263" s="231"/>
      <c r="Q263" s="232"/>
      <c r="R263" s="1"/>
      <c r="S263" s="1"/>
      <c r="T263" s="1"/>
      <c r="U263" s="1"/>
    </row>
    <row r="264" spans="2:21" x14ac:dyDescent="0.2">
      <c r="B264" s="85"/>
      <c r="C264" s="85"/>
      <c r="D264" s="85"/>
      <c r="E264" s="230"/>
      <c r="F264" s="231"/>
      <c r="G264" s="231"/>
      <c r="H264" s="231"/>
      <c r="I264" s="231"/>
      <c r="J264" s="231"/>
      <c r="K264" s="231"/>
      <c r="L264" s="231"/>
      <c r="M264" s="231"/>
      <c r="N264" s="231"/>
      <c r="O264" s="231"/>
      <c r="P264" s="231"/>
      <c r="Q264" s="232"/>
      <c r="R264" s="1"/>
      <c r="S264" s="1"/>
      <c r="T264" s="1"/>
      <c r="U264" s="1"/>
    </row>
    <row r="265" spans="2:21" x14ac:dyDescent="0.2">
      <c r="B265" s="85"/>
      <c r="C265" s="85"/>
      <c r="D265" s="85"/>
      <c r="E265" s="230"/>
      <c r="F265" s="231"/>
      <c r="G265" s="231"/>
      <c r="H265" s="231"/>
      <c r="I265" s="231"/>
      <c r="J265" s="231"/>
      <c r="K265" s="231"/>
      <c r="L265" s="231"/>
      <c r="M265" s="231"/>
      <c r="N265" s="231"/>
      <c r="O265" s="231"/>
      <c r="P265" s="231"/>
      <c r="Q265" s="232"/>
      <c r="R265" s="1"/>
      <c r="S265" s="1"/>
      <c r="T265" s="1"/>
      <c r="U265" s="1"/>
    </row>
    <row r="266" spans="2:21" x14ac:dyDescent="0.2">
      <c r="B266" s="85"/>
      <c r="C266" s="85"/>
      <c r="D266" s="85"/>
      <c r="E266" s="230"/>
      <c r="F266" s="231"/>
      <c r="G266" s="231"/>
      <c r="H266" s="231"/>
      <c r="I266" s="231"/>
      <c r="J266" s="231"/>
      <c r="K266" s="231"/>
      <c r="L266" s="231"/>
      <c r="M266" s="231"/>
      <c r="N266" s="231"/>
      <c r="O266" s="231"/>
      <c r="P266" s="231"/>
      <c r="Q266" s="232"/>
      <c r="R266" s="1"/>
      <c r="S266" s="1"/>
      <c r="T266" s="1"/>
      <c r="U266" s="1"/>
    </row>
    <row r="267" spans="2:21" x14ac:dyDescent="0.2">
      <c r="B267" s="85"/>
      <c r="C267" s="85"/>
      <c r="D267" s="85"/>
      <c r="E267" s="230"/>
      <c r="F267" s="231"/>
      <c r="G267" s="231"/>
      <c r="H267" s="231"/>
      <c r="I267" s="231"/>
      <c r="J267" s="231"/>
      <c r="K267" s="231"/>
      <c r="L267" s="231"/>
      <c r="M267" s="231"/>
      <c r="N267" s="231"/>
      <c r="O267" s="231"/>
      <c r="P267" s="231"/>
      <c r="Q267" s="232"/>
      <c r="R267" s="1"/>
      <c r="S267" s="1"/>
      <c r="T267" s="1"/>
      <c r="U267" s="1"/>
    </row>
    <row r="268" spans="2:21" x14ac:dyDescent="0.2">
      <c r="B268" s="85"/>
      <c r="C268" s="85"/>
      <c r="D268" s="85"/>
      <c r="E268" s="230"/>
      <c r="F268" s="231"/>
      <c r="G268" s="231"/>
      <c r="H268" s="231"/>
      <c r="I268" s="231"/>
      <c r="J268" s="231"/>
      <c r="K268" s="231"/>
      <c r="L268" s="231"/>
      <c r="M268" s="231"/>
      <c r="N268" s="231"/>
      <c r="O268" s="231"/>
      <c r="P268" s="231"/>
      <c r="Q268" s="232"/>
      <c r="R268" s="1"/>
      <c r="S268" s="1"/>
      <c r="T268" s="1"/>
      <c r="U268" s="1"/>
    </row>
    <row r="269" spans="2:21" ht="13.5" thickBot="1" x14ac:dyDescent="0.25">
      <c r="B269" s="85"/>
      <c r="C269" s="85"/>
      <c r="D269" s="85"/>
      <c r="E269" s="233"/>
      <c r="F269" s="234"/>
      <c r="G269" s="234"/>
      <c r="H269" s="234"/>
      <c r="I269" s="234"/>
      <c r="J269" s="234"/>
      <c r="K269" s="234"/>
      <c r="L269" s="234"/>
      <c r="M269" s="234"/>
      <c r="N269" s="234"/>
      <c r="O269" s="234"/>
      <c r="P269" s="234"/>
      <c r="Q269" s="235"/>
      <c r="R269" s="1"/>
      <c r="S269" s="1"/>
      <c r="T269" s="1"/>
      <c r="U269" s="1"/>
    </row>
    <row r="270" spans="2:21" ht="24" thickBot="1" x14ac:dyDescent="0.4">
      <c r="B270" s="85"/>
      <c r="C270" s="85"/>
      <c r="D270" s="85"/>
      <c r="E270" s="514" t="s">
        <v>64</v>
      </c>
      <c r="F270" s="515" t="s">
        <v>62</v>
      </c>
      <c r="G270" s="515"/>
      <c r="H270" s="515"/>
      <c r="I270" s="515"/>
      <c r="J270" s="515"/>
      <c r="K270" s="515"/>
      <c r="L270" s="515"/>
      <c r="M270" s="515"/>
      <c r="N270" s="515"/>
      <c r="O270" s="515"/>
      <c r="P270" s="515"/>
      <c r="Q270" s="516"/>
      <c r="R270" s="88"/>
      <c r="S270" s="88"/>
      <c r="T270" s="88"/>
      <c r="U270" s="88"/>
    </row>
    <row r="271" spans="2:21" ht="14.25" x14ac:dyDescent="0.2">
      <c r="B271" s="92"/>
      <c r="C271" s="92"/>
      <c r="D271" s="92"/>
      <c r="E271" s="248"/>
      <c r="F271" s="249"/>
      <c r="G271" s="249"/>
      <c r="H271" s="249"/>
      <c r="I271" s="249"/>
      <c r="J271" s="249"/>
      <c r="K271" s="249"/>
      <c r="L271" s="249"/>
      <c r="M271" s="249"/>
      <c r="N271" s="249"/>
      <c r="O271" s="249"/>
      <c r="P271" s="249"/>
      <c r="Q271" s="250"/>
      <c r="R271" s="1"/>
      <c r="S271" s="1"/>
      <c r="T271" s="1"/>
      <c r="U271" s="1"/>
    </row>
    <row r="272" spans="2:21" ht="14.25" x14ac:dyDescent="0.2">
      <c r="B272" s="92"/>
      <c r="C272" s="92"/>
      <c r="D272" s="92"/>
      <c r="E272" s="230"/>
      <c r="F272" s="231"/>
      <c r="G272" s="231"/>
      <c r="H272" s="231"/>
      <c r="I272" s="231"/>
      <c r="J272" s="231"/>
      <c r="K272" s="231"/>
      <c r="L272" s="231"/>
      <c r="M272" s="231"/>
      <c r="N272" s="231"/>
      <c r="O272" s="231"/>
      <c r="P272" s="231"/>
      <c r="Q272" s="232"/>
      <c r="R272" s="1"/>
      <c r="S272" s="1"/>
      <c r="T272" s="1"/>
      <c r="U272" s="1"/>
    </row>
    <row r="273" spans="2:21" ht="14.25" x14ac:dyDescent="0.2">
      <c r="B273" s="92"/>
      <c r="C273" s="92"/>
      <c r="D273" s="92"/>
      <c r="E273" s="230"/>
      <c r="F273" s="231"/>
      <c r="G273" s="231"/>
      <c r="H273" s="231"/>
      <c r="I273" s="231"/>
      <c r="J273" s="231"/>
      <c r="K273" s="231"/>
      <c r="L273" s="231"/>
      <c r="M273" s="231"/>
      <c r="N273" s="231"/>
      <c r="O273" s="231"/>
      <c r="P273" s="231"/>
      <c r="Q273" s="232"/>
      <c r="R273" s="1"/>
      <c r="S273" s="1"/>
      <c r="T273" s="1"/>
      <c r="U273" s="1"/>
    </row>
    <row r="274" spans="2:21" ht="14.25" x14ac:dyDescent="0.2">
      <c r="B274" s="92"/>
      <c r="C274" s="92"/>
      <c r="D274" s="92"/>
      <c r="E274" s="230"/>
      <c r="F274" s="231"/>
      <c r="G274" s="231"/>
      <c r="H274" s="231"/>
      <c r="I274" s="231"/>
      <c r="J274" s="231"/>
      <c r="K274" s="231"/>
      <c r="L274" s="231"/>
      <c r="M274" s="231"/>
      <c r="N274" s="231"/>
      <c r="O274" s="231"/>
      <c r="P274" s="231"/>
      <c r="Q274" s="232"/>
      <c r="R274" s="1"/>
      <c r="S274" s="1"/>
      <c r="T274" s="1"/>
      <c r="U274" s="1"/>
    </row>
    <row r="275" spans="2:21" ht="14.25" x14ac:dyDescent="0.2">
      <c r="B275" s="92"/>
      <c r="C275" s="92"/>
      <c r="D275" s="92"/>
      <c r="E275" s="230"/>
      <c r="F275" s="231"/>
      <c r="G275" s="231"/>
      <c r="H275" s="231"/>
      <c r="I275" s="231"/>
      <c r="J275" s="231"/>
      <c r="K275" s="231"/>
      <c r="L275" s="231"/>
      <c r="M275" s="231"/>
      <c r="N275" s="231"/>
      <c r="O275" s="231"/>
      <c r="P275" s="231"/>
      <c r="Q275" s="232"/>
      <c r="R275" s="1"/>
      <c r="S275" s="1"/>
      <c r="T275" s="1"/>
      <c r="U275" s="1"/>
    </row>
    <row r="276" spans="2:21" ht="14.25" x14ac:dyDescent="0.2">
      <c r="B276" s="92"/>
      <c r="C276" s="92"/>
      <c r="D276" s="92"/>
      <c r="E276" s="230"/>
      <c r="F276" s="231"/>
      <c r="G276" s="231"/>
      <c r="H276" s="231"/>
      <c r="I276" s="231"/>
      <c r="J276" s="231"/>
      <c r="K276" s="231"/>
      <c r="L276" s="231"/>
      <c r="M276" s="231"/>
      <c r="N276" s="231"/>
      <c r="O276" s="231"/>
      <c r="P276" s="231"/>
      <c r="Q276" s="232"/>
      <c r="R276" s="1"/>
      <c r="S276" s="1"/>
      <c r="T276" s="1"/>
      <c r="U276" s="1"/>
    </row>
    <row r="277" spans="2:21" x14ac:dyDescent="0.2">
      <c r="B277" s="85"/>
      <c r="C277" s="85"/>
      <c r="D277" s="85"/>
      <c r="E277" s="230"/>
      <c r="F277" s="231"/>
      <c r="G277" s="231"/>
      <c r="H277" s="231"/>
      <c r="I277" s="231"/>
      <c r="J277" s="231"/>
      <c r="K277" s="231"/>
      <c r="L277" s="231"/>
      <c r="M277" s="231"/>
      <c r="N277" s="231"/>
      <c r="O277" s="231"/>
      <c r="P277" s="231"/>
      <c r="Q277" s="232"/>
      <c r="R277" s="1"/>
      <c r="S277" s="1"/>
      <c r="T277" s="1"/>
      <c r="U277" s="1"/>
    </row>
    <row r="278" spans="2:21" x14ac:dyDescent="0.2">
      <c r="B278" s="85"/>
      <c r="C278" s="85"/>
      <c r="D278" s="85"/>
      <c r="E278" s="230"/>
      <c r="F278" s="231"/>
      <c r="G278" s="231"/>
      <c r="H278" s="231"/>
      <c r="I278" s="231"/>
      <c r="J278" s="231"/>
      <c r="K278" s="231"/>
      <c r="L278" s="231"/>
      <c r="M278" s="231"/>
      <c r="N278" s="231"/>
      <c r="O278" s="231"/>
      <c r="P278" s="231"/>
      <c r="Q278" s="232"/>
      <c r="R278" s="1"/>
      <c r="S278" s="1"/>
      <c r="T278" s="1"/>
      <c r="U278" s="1"/>
    </row>
    <row r="279" spans="2:21" x14ac:dyDescent="0.2">
      <c r="B279" s="85"/>
      <c r="C279" s="85"/>
      <c r="D279" s="85"/>
      <c r="E279" s="230"/>
      <c r="F279" s="231"/>
      <c r="G279" s="231"/>
      <c r="H279" s="231"/>
      <c r="I279" s="231"/>
      <c r="J279" s="231"/>
      <c r="K279" s="231"/>
      <c r="L279" s="231"/>
      <c r="M279" s="231"/>
      <c r="N279" s="231"/>
      <c r="O279" s="231"/>
      <c r="P279" s="231"/>
      <c r="Q279" s="232"/>
      <c r="R279" s="1"/>
      <c r="S279" s="1"/>
      <c r="T279" s="1"/>
      <c r="U279" s="1"/>
    </row>
    <row r="280" spans="2:21" x14ac:dyDescent="0.2">
      <c r="B280" s="85"/>
      <c r="C280" s="85"/>
      <c r="D280" s="85"/>
      <c r="E280" s="230"/>
      <c r="F280" s="231"/>
      <c r="G280" s="231"/>
      <c r="H280" s="231"/>
      <c r="I280" s="231"/>
      <c r="J280" s="231"/>
      <c r="K280" s="231"/>
      <c r="L280" s="231"/>
      <c r="M280" s="231"/>
      <c r="N280" s="231"/>
      <c r="O280" s="231"/>
      <c r="P280" s="231"/>
      <c r="Q280" s="232"/>
      <c r="R280" s="1"/>
      <c r="S280" s="1"/>
      <c r="T280" s="1"/>
      <c r="U280" s="1"/>
    </row>
    <row r="281" spans="2:21" x14ac:dyDescent="0.2">
      <c r="B281" s="85"/>
      <c r="C281" s="85"/>
      <c r="D281" s="85"/>
      <c r="E281" s="230"/>
      <c r="F281" s="231"/>
      <c r="G281" s="231"/>
      <c r="H281" s="231"/>
      <c r="I281" s="231"/>
      <c r="J281" s="231"/>
      <c r="K281" s="231"/>
      <c r="L281" s="231"/>
      <c r="M281" s="231"/>
      <c r="N281" s="231"/>
      <c r="O281" s="231"/>
      <c r="P281" s="231"/>
      <c r="Q281" s="232"/>
      <c r="R281" s="1"/>
      <c r="S281" s="1"/>
      <c r="T281" s="1"/>
      <c r="U281" s="1"/>
    </row>
    <row r="282" spans="2:21" x14ac:dyDescent="0.2">
      <c r="B282" s="85"/>
      <c r="C282" s="85"/>
      <c r="D282" s="85"/>
      <c r="E282" s="230"/>
      <c r="F282" s="231"/>
      <c r="G282" s="231"/>
      <c r="H282" s="231"/>
      <c r="I282" s="231"/>
      <c r="J282" s="231"/>
      <c r="K282" s="231"/>
      <c r="L282" s="231"/>
      <c r="M282" s="231"/>
      <c r="N282" s="231"/>
      <c r="O282" s="231"/>
      <c r="P282" s="231"/>
      <c r="Q282" s="232"/>
      <c r="R282" s="1"/>
      <c r="S282" s="1"/>
      <c r="T282" s="1"/>
      <c r="U282" s="1"/>
    </row>
    <row r="283" spans="2:21" x14ac:dyDescent="0.2">
      <c r="B283" s="85"/>
      <c r="C283" s="85"/>
      <c r="D283" s="85"/>
      <c r="E283" s="230"/>
      <c r="F283" s="231"/>
      <c r="G283" s="231"/>
      <c r="H283" s="231"/>
      <c r="I283" s="231"/>
      <c r="J283" s="231"/>
      <c r="K283" s="231"/>
      <c r="L283" s="231"/>
      <c r="M283" s="231"/>
      <c r="N283" s="231"/>
      <c r="O283" s="231"/>
      <c r="P283" s="231"/>
      <c r="Q283" s="232"/>
      <c r="R283" s="1"/>
      <c r="S283" s="1"/>
      <c r="T283" s="1"/>
      <c r="U283" s="1"/>
    </row>
    <row r="284" spans="2:21" x14ac:dyDescent="0.2">
      <c r="B284" s="85"/>
      <c r="C284" s="85"/>
      <c r="D284" s="85"/>
      <c r="E284" s="230"/>
      <c r="F284" s="231"/>
      <c r="G284" s="231"/>
      <c r="H284" s="231"/>
      <c r="I284" s="231"/>
      <c r="J284" s="231"/>
      <c r="K284" s="231"/>
      <c r="L284" s="231"/>
      <c r="M284" s="231"/>
      <c r="N284" s="231"/>
      <c r="O284" s="231"/>
      <c r="P284" s="231"/>
      <c r="Q284" s="232"/>
      <c r="R284" s="1"/>
      <c r="S284" s="1"/>
      <c r="T284" s="1"/>
      <c r="U284" s="1"/>
    </row>
    <row r="285" spans="2:21" x14ac:dyDescent="0.2">
      <c r="B285" s="85"/>
      <c r="C285" s="85"/>
      <c r="D285" s="85"/>
      <c r="E285" s="230"/>
      <c r="F285" s="231"/>
      <c r="G285" s="231"/>
      <c r="H285" s="231"/>
      <c r="I285" s="231"/>
      <c r="J285" s="231"/>
      <c r="K285" s="231"/>
      <c r="L285" s="231"/>
      <c r="M285" s="231"/>
      <c r="N285" s="231"/>
      <c r="O285" s="231"/>
      <c r="P285" s="231"/>
      <c r="Q285" s="232"/>
      <c r="R285" s="1"/>
      <c r="S285" s="1"/>
      <c r="T285" s="1"/>
      <c r="U285" s="1"/>
    </row>
    <row r="286" spans="2:21" x14ac:dyDescent="0.2">
      <c r="B286" s="85"/>
      <c r="C286" s="85"/>
      <c r="D286" s="85"/>
      <c r="E286" s="230"/>
      <c r="F286" s="231"/>
      <c r="G286" s="231"/>
      <c r="H286" s="231"/>
      <c r="I286" s="231"/>
      <c r="J286" s="231"/>
      <c r="K286" s="231"/>
      <c r="L286" s="231"/>
      <c r="M286" s="231"/>
      <c r="N286" s="231"/>
      <c r="O286" s="231"/>
      <c r="P286" s="231"/>
      <c r="Q286" s="232"/>
      <c r="R286" s="1"/>
      <c r="S286" s="1"/>
      <c r="T286" s="1"/>
      <c r="U286" s="1"/>
    </row>
    <row r="287" spans="2:21" ht="23.25" x14ac:dyDescent="0.35">
      <c r="B287" s="85"/>
      <c r="C287" s="85"/>
      <c r="D287" s="177"/>
      <c r="E287" s="517"/>
      <c r="F287" s="518"/>
      <c r="G287" s="518"/>
      <c r="H287" s="518"/>
      <c r="I287" s="518"/>
      <c r="J287" s="518"/>
      <c r="K287" s="518"/>
      <c r="L287" s="518"/>
      <c r="M287" s="518"/>
      <c r="N287" s="518"/>
      <c r="O287" s="518"/>
      <c r="P287" s="518"/>
      <c r="Q287" s="519"/>
      <c r="R287" s="178"/>
      <c r="S287" s="93"/>
      <c r="T287" s="93"/>
      <c r="U287" s="93"/>
    </row>
    <row r="288" spans="2:21" ht="15" x14ac:dyDescent="0.2">
      <c r="B288" s="85"/>
      <c r="C288" s="85"/>
      <c r="D288" s="177"/>
      <c r="E288" s="91"/>
      <c r="F288" s="95"/>
      <c r="G288" s="95"/>
      <c r="H288" s="95"/>
      <c r="I288" s="95"/>
      <c r="J288" s="95"/>
      <c r="K288" s="95"/>
      <c r="L288" s="95"/>
      <c r="M288" s="91"/>
      <c r="N288" s="91"/>
      <c r="O288" s="91"/>
      <c r="P288" s="91"/>
      <c r="Q288" s="91"/>
      <c r="R288" s="179"/>
      <c r="S288" s="94"/>
      <c r="T288" s="94"/>
      <c r="U288" s="94"/>
    </row>
    <row r="289" spans="2:21" ht="19.5" x14ac:dyDescent="0.25">
      <c r="B289" s="85"/>
      <c r="C289" s="85"/>
      <c r="D289" s="177"/>
      <c r="E289" s="91"/>
      <c r="F289" s="95"/>
      <c r="G289" s="176"/>
      <c r="H289" s="95"/>
      <c r="I289" s="95"/>
      <c r="J289" s="95"/>
      <c r="K289" s="95"/>
      <c r="L289" s="95"/>
      <c r="M289" s="91"/>
      <c r="N289" s="91"/>
      <c r="O289" s="91"/>
      <c r="P289" s="91"/>
      <c r="Q289" s="91"/>
      <c r="R289" s="179"/>
      <c r="S289" s="94"/>
      <c r="T289" s="94"/>
      <c r="U289" s="94"/>
    </row>
    <row r="290" spans="2:21" ht="15" x14ac:dyDescent="0.2">
      <c r="B290" s="85"/>
      <c r="C290" s="85"/>
      <c r="D290" s="177"/>
      <c r="E290" s="91"/>
      <c r="F290" s="95"/>
      <c r="G290" s="95"/>
      <c r="H290" s="95"/>
      <c r="I290" s="95"/>
      <c r="J290" s="95"/>
      <c r="K290" s="95"/>
      <c r="L290" s="95"/>
      <c r="M290" s="91"/>
      <c r="N290" s="91"/>
      <c r="O290" s="91"/>
      <c r="P290" s="91"/>
      <c r="Q290" s="91"/>
      <c r="R290" s="179"/>
      <c r="S290" s="94"/>
      <c r="T290" s="94"/>
      <c r="U290" s="94"/>
    </row>
    <row r="291" spans="2:21" ht="15" x14ac:dyDescent="0.2">
      <c r="B291" s="85"/>
      <c r="C291" s="85"/>
      <c r="D291" s="177"/>
      <c r="E291" s="91"/>
      <c r="F291" s="95"/>
      <c r="G291" s="95"/>
      <c r="H291" s="95"/>
      <c r="I291" s="95"/>
      <c r="J291" s="95"/>
      <c r="K291" s="95"/>
      <c r="L291" s="95"/>
      <c r="M291" s="91"/>
      <c r="N291" s="91"/>
      <c r="O291" s="91"/>
      <c r="P291" s="91"/>
      <c r="Q291" s="91"/>
      <c r="R291" s="179"/>
      <c r="S291" s="94"/>
      <c r="T291" s="94"/>
      <c r="U291" s="94"/>
    </row>
    <row r="292" spans="2:21" ht="15" x14ac:dyDescent="0.2">
      <c r="B292" s="85"/>
      <c r="C292" s="85"/>
      <c r="D292" s="177"/>
      <c r="E292" s="91"/>
      <c r="F292" s="95"/>
      <c r="G292" s="96"/>
      <c r="H292" s="95"/>
      <c r="I292" s="95"/>
      <c r="J292" s="95"/>
      <c r="K292" s="95"/>
      <c r="L292" s="95"/>
      <c r="M292" s="91"/>
      <c r="N292" s="91"/>
      <c r="O292" s="91"/>
      <c r="P292" s="91"/>
      <c r="Q292" s="91"/>
      <c r="R292" s="179"/>
      <c r="S292" s="94"/>
      <c r="T292" s="94"/>
      <c r="U292" s="94"/>
    </row>
    <row r="293" spans="2:21" ht="15" x14ac:dyDescent="0.2">
      <c r="B293" s="85"/>
      <c r="C293" s="85"/>
      <c r="D293" s="177"/>
      <c r="E293" s="91"/>
      <c r="F293" s="95"/>
      <c r="G293" s="97"/>
      <c r="H293" s="95"/>
      <c r="I293" s="95"/>
      <c r="J293" s="95"/>
      <c r="K293" s="95"/>
      <c r="L293" s="95"/>
      <c r="M293" s="91"/>
      <c r="N293" s="91"/>
      <c r="O293" s="91"/>
      <c r="P293" s="91"/>
      <c r="Q293" s="91"/>
      <c r="R293" s="179"/>
      <c r="S293" s="94"/>
      <c r="T293" s="94"/>
      <c r="U293" s="94"/>
    </row>
    <row r="294" spans="2:21" ht="15" x14ac:dyDescent="0.2">
      <c r="B294" s="85"/>
      <c r="C294" s="85"/>
      <c r="D294" s="177"/>
      <c r="E294" s="91"/>
      <c r="F294" s="95"/>
      <c r="G294" s="96"/>
      <c r="H294" s="95"/>
      <c r="I294" s="95"/>
      <c r="J294" s="95"/>
      <c r="K294" s="95"/>
      <c r="L294" s="95"/>
      <c r="M294" s="91"/>
      <c r="N294" s="91"/>
      <c r="O294" s="91"/>
      <c r="P294" s="91"/>
      <c r="Q294" s="91"/>
      <c r="R294" s="179"/>
      <c r="S294" s="94"/>
      <c r="T294" s="94"/>
      <c r="U294" s="94"/>
    </row>
    <row r="295" spans="2:21" ht="15" x14ac:dyDescent="0.2">
      <c r="B295" s="85"/>
      <c r="C295" s="85"/>
      <c r="D295" s="177"/>
      <c r="E295" s="91"/>
      <c r="F295" s="95"/>
      <c r="G295" s="98"/>
      <c r="H295" s="95"/>
      <c r="I295" s="95"/>
      <c r="J295" s="95"/>
      <c r="K295" s="95"/>
      <c r="L295" s="95"/>
      <c r="M295" s="91"/>
      <c r="N295" s="91"/>
      <c r="O295" s="91"/>
      <c r="P295" s="91"/>
      <c r="Q295" s="91"/>
      <c r="R295" s="179"/>
      <c r="S295" s="94"/>
      <c r="T295" s="94"/>
      <c r="U295" s="94"/>
    </row>
    <row r="296" spans="2:21" ht="15" x14ac:dyDescent="0.2">
      <c r="B296" s="85"/>
      <c r="C296" s="85"/>
      <c r="D296" s="177"/>
      <c r="E296" s="91"/>
      <c r="F296" s="95"/>
      <c r="G296" s="96"/>
      <c r="H296" s="95"/>
      <c r="I296" s="95"/>
      <c r="J296" s="95"/>
      <c r="K296" s="95"/>
      <c r="L296" s="95"/>
      <c r="M296" s="91"/>
      <c r="N296" s="91"/>
      <c r="O296" s="91"/>
      <c r="P296" s="91"/>
      <c r="Q296" s="91"/>
      <c r="R296" s="179"/>
      <c r="S296" s="94"/>
      <c r="T296" s="94"/>
      <c r="U296" s="94"/>
    </row>
    <row r="297" spans="2:21" ht="15" x14ac:dyDescent="0.2">
      <c r="B297" s="85"/>
      <c r="C297" s="85"/>
      <c r="D297" s="177"/>
      <c r="E297" s="91"/>
      <c r="F297" s="95"/>
      <c r="G297" s="97"/>
      <c r="H297" s="95"/>
      <c r="I297" s="95"/>
      <c r="J297" s="95"/>
      <c r="K297" s="95"/>
      <c r="L297" s="95"/>
      <c r="M297" s="91"/>
      <c r="N297" s="91"/>
      <c r="O297" s="91"/>
      <c r="P297" s="91"/>
      <c r="Q297" s="91"/>
      <c r="R297" s="179"/>
      <c r="S297" s="94"/>
      <c r="T297" s="94"/>
      <c r="U297" s="94"/>
    </row>
    <row r="298" spans="2:21" ht="15" x14ac:dyDescent="0.2">
      <c r="B298" s="85"/>
      <c r="C298" s="85"/>
      <c r="D298" s="177"/>
      <c r="E298" s="91"/>
      <c r="F298" s="95"/>
      <c r="G298" s="96"/>
      <c r="H298" s="95"/>
      <c r="I298" s="95"/>
      <c r="J298" s="95"/>
      <c r="K298" s="95"/>
      <c r="L298" s="95"/>
      <c r="M298" s="91"/>
      <c r="N298" s="91"/>
      <c r="O298" s="91"/>
      <c r="P298" s="91"/>
      <c r="Q298" s="91"/>
      <c r="R298" s="179"/>
      <c r="S298" s="94"/>
      <c r="T298" s="94"/>
      <c r="U298" s="94"/>
    </row>
    <row r="299" spans="2:21" ht="15" x14ac:dyDescent="0.2">
      <c r="B299" s="85"/>
      <c r="C299" s="85"/>
      <c r="D299" s="177"/>
      <c r="E299" s="91"/>
      <c r="F299" s="95"/>
      <c r="G299" s="98"/>
      <c r="H299" s="95"/>
      <c r="I299" s="95"/>
      <c r="J299" s="95"/>
      <c r="K299" s="95"/>
      <c r="L299" s="95"/>
      <c r="M299" s="91"/>
      <c r="N299" s="91"/>
      <c r="O299" s="91"/>
      <c r="P299" s="91"/>
      <c r="Q299" s="91"/>
      <c r="R299" s="179"/>
      <c r="S299" s="94"/>
      <c r="T299" s="94"/>
      <c r="U299" s="94"/>
    </row>
    <row r="300" spans="2:21" ht="15" x14ac:dyDescent="0.2">
      <c r="B300" s="85"/>
      <c r="C300" s="85"/>
      <c r="D300" s="177"/>
      <c r="E300" s="91"/>
      <c r="F300" s="95"/>
      <c r="G300" s="96"/>
      <c r="H300" s="95"/>
      <c r="I300" s="95"/>
      <c r="J300" s="95"/>
      <c r="K300" s="95"/>
      <c r="L300" s="95"/>
      <c r="M300" s="91"/>
      <c r="N300" s="91"/>
      <c r="O300" s="91"/>
      <c r="P300" s="91"/>
      <c r="Q300" s="91"/>
      <c r="R300" s="179"/>
      <c r="S300" s="94"/>
      <c r="T300" s="94"/>
      <c r="U300" s="94"/>
    </row>
    <row r="301" spans="2:21" ht="15" x14ac:dyDescent="0.2">
      <c r="B301" s="85"/>
      <c r="C301" s="85"/>
      <c r="D301" s="177"/>
      <c r="E301" s="91"/>
      <c r="F301" s="95"/>
      <c r="G301" s="98"/>
      <c r="H301" s="95"/>
      <c r="I301" s="95"/>
      <c r="J301" s="95"/>
      <c r="K301" s="95"/>
      <c r="L301" s="95"/>
      <c r="M301" s="91"/>
      <c r="N301" s="91"/>
      <c r="O301" s="91"/>
      <c r="P301" s="91"/>
      <c r="Q301" s="91"/>
      <c r="R301" s="179"/>
      <c r="S301" s="94"/>
      <c r="T301" s="94"/>
      <c r="U301" s="94"/>
    </row>
    <row r="302" spans="2:21" ht="15" x14ac:dyDescent="0.2">
      <c r="B302" s="85"/>
      <c r="C302" s="85"/>
      <c r="D302" s="177"/>
      <c r="E302" s="91"/>
      <c r="F302" s="95"/>
      <c r="G302" s="96"/>
      <c r="H302" s="95"/>
      <c r="I302" s="95"/>
      <c r="J302" s="95"/>
      <c r="K302" s="95"/>
      <c r="L302" s="95"/>
      <c r="M302" s="91"/>
      <c r="N302" s="91"/>
      <c r="O302" s="91"/>
      <c r="P302" s="91"/>
      <c r="Q302" s="91"/>
      <c r="R302" s="179"/>
      <c r="S302" s="94"/>
      <c r="T302" s="94"/>
      <c r="U302" s="94"/>
    </row>
    <row r="303" spans="2:21" ht="15" x14ac:dyDescent="0.2">
      <c r="B303" s="85"/>
      <c r="C303" s="85"/>
      <c r="D303" s="177"/>
      <c r="E303" s="91"/>
      <c r="F303" s="95"/>
      <c r="G303" s="95"/>
      <c r="H303" s="95"/>
      <c r="I303" s="95"/>
      <c r="J303" s="95"/>
      <c r="K303" s="95"/>
      <c r="L303" s="95"/>
      <c r="M303" s="91"/>
      <c r="N303" s="91"/>
      <c r="O303" s="91"/>
      <c r="P303" s="91"/>
      <c r="Q303" s="91"/>
      <c r="R303" s="179"/>
      <c r="S303" s="94"/>
      <c r="T303" s="94"/>
      <c r="U303" s="94"/>
    </row>
    <row r="304" spans="2:21" ht="15" x14ac:dyDescent="0.2">
      <c r="B304" s="85"/>
      <c r="C304" s="85"/>
      <c r="D304" s="177"/>
      <c r="E304" s="91"/>
      <c r="F304" s="95"/>
      <c r="G304" s="97"/>
      <c r="H304" s="95"/>
      <c r="I304" s="95"/>
      <c r="J304" s="95"/>
      <c r="K304" s="95"/>
      <c r="L304" s="95"/>
      <c r="M304" s="91"/>
      <c r="N304" s="91"/>
      <c r="O304" s="91"/>
      <c r="P304" s="91"/>
      <c r="Q304" s="91"/>
      <c r="R304" s="179"/>
      <c r="S304" s="94"/>
      <c r="T304" s="94"/>
      <c r="U304" s="94"/>
    </row>
    <row r="305" spans="2:21" ht="15" x14ac:dyDescent="0.2">
      <c r="B305" s="85"/>
      <c r="C305" s="85"/>
      <c r="D305" s="177"/>
      <c r="E305" s="91"/>
      <c r="F305" s="95"/>
      <c r="G305" s="96"/>
      <c r="H305" s="95"/>
      <c r="I305" s="95"/>
      <c r="J305" s="95"/>
      <c r="K305" s="95"/>
      <c r="L305" s="95"/>
      <c r="M305" s="91"/>
      <c r="N305" s="91"/>
      <c r="O305" s="91"/>
      <c r="P305" s="91"/>
      <c r="Q305" s="91"/>
      <c r="R305" s="179"/>
      <c r="S305" s="94"/>
      <c r="T305" s="94"/>
      <c r="U305" s="94"/>
    </row>
    <row r="306" spans="2:21" ht="15" x14ac:dyDescent="0.2">
      <c r="B306" s="85"/>
      <c r="C306" s="85"/>
      <c r="D306" s="177"/>
      <c r="E306" s="91"/>
      <c r="F306" s="95"/>
      <c r="G306" s="97"/>
      <c r="H306" s="95"/>
      <c r="I306" s="95"/>
      <c r="J306" s="95"/>
      <c r="K306" s="95"/>
      <c r="L306" s="95"/>
      <c r="M306" s="91"/>
      <c r="N306" s="91"/>
      <c r="O306" s="91"/>
      <c r="P306" s="91"/>
      <c r="Q306" s="91"/>
      <c r="R306" s="179"/>
      <c r="S306" s="94"/>
      <c r="T306" s="94"/>
      <c r="U306" s="94"/>
    </row>
    <row r="307" spans="2:21" ht="15" x14ac:dyDescent="0.2">
      <c r="B307" s="85"/>
      <c r="C307" s="85"/>
      <c r="D307" s="177"/>
      <c r="E307" s="91"/>
      <c r="F307" s="95"/>
      <c r="G307" s="96"/>
      <c r="H307" s="95"/>
      <c r="I307" s="95"/>
      <c r="J307" s="95"/>
      <c r="K307" s="95"/>
      <c r="L307" s="95"/>
      <c r="M307" s="91"/>
      <c r="N307" s="91"/>
      <c r="O307" s="91"/>
      <c r="P307" s="91"/>
      <c r="Q307" s="91"/>
      <c r="R307" s="179"/>
      <c r="S307" s="94"/>
      <c r="T307" s="94"/>
      <c r="U307" s="94"/>
    </row>
    <row r="308" spans="2:21" ht="15" x14ac:dyDescent="0.2">
      <c r="B308" s="85"/>
      <c r="C308" s="85"/>
      <c r="D308" s="177"/>
      <c r="E308" s="91"/>
      <c r="F308" s="95"/>
      <c r="G308" s="97"/>
      <c r="H308" s="95"/>
      <c r="I308" s="95"/>
      <c r="J308" s="95"/>
      <c r="K308" s="95"/>
      <c r="L308" s="95"/>
      <c r="M308" s="91"/>
      <c r="N308" s="91"/>
      <c r="O308" s="91"/>
      <c r="P308" s="91"/>
      <c r="Q308" s="91"/>
      <c r="R308" s="179"/>
      <c r="S308" s="94"/>
      <c r="T308" s="94"/>
      <c r="U308" s="94"/>
    </row>
    <row r="309" spans="2:21" ht="15" x14ac:dyDescent="0.2">
      <c r="B309" s="85"/>
      <c r="C309" s="85"/>
      <c r="D309" s="177"/>
      <c r="E309" s="91"/>
      <c r="F309" s="95"/>
      <c r="G309" s="96"/>
      <c r="H309" s="95"/>
      <c r="I309" s="95"/>
      <c r="J309" s="95"/>
      <c r="K309" s="95"/>
      <c r="L309" s="95"/>
      <c r="M309" s="91"/>
      <c r="N309" s="91"/>
      <c r="O309" s="91"/>
      <c r="P309" s="91"/>
      <c r="Q309" s="91"/>
      <c r="R309" s="179"/>
      <c r="S309" s="94"/>
      <c r="T309" s="94"/>
      <c r="U309" s="94"/>
    </row>
    <row r="310" spans="2:21" ht="19.5" x14ac:dyDescent="0.25">
      <c r="B310" s="85"/>
      <c r="C310" s="85"/>
      <c r="D310" s="177"/>
      <c r="E310" s="91"/>
      <c r="F310" s="95"/>
      <c r="G310" s="176"/>
      <c r="H310" s="95"/>
      <c r="I310" s="95"/>
      <c r="J310" s="95"/>
      <c r="K310" s="95"/>
      <c r="L310" s="95"/>
      <c r="M310" s="91"/>
      <c r="N310" s="91"/>
      <c r="O310" s="91"/>
      <c r="P310" s="91"/>
      <c r="Q310" s="91"/>
      <c r="R310" s="179"/>
      <c r="S310" s="94"/>
      <c r="T310" s="94"/>
      <c r="U310" s="94"/>
    </row>
    <row r="311" spans="2:21" ht="15" x14ac:dyDescent="0.2">
      <c r="B311" s="85"/>
      <c r="C311" s="85"/>
      <c r="D311" s="177"/>
      <c r="E311" s="91"/>
      <c r="F311" s="95"/>
      <c r="G311" s="95"/>
      <c r="H311" s="95"/>
      <c r="I311" s="95"/>
      <c r="J311" s="95"/>
      <c r="K311" s="95"/>
      <c r="L311" s="95"/>
      <c r="M311" s="91"/>
      <c r="N311" s="91"/>
      <c r="O311" s="91"/>
      <c r="P311" s="91"/>
      <c r="Q311" s="91"/>
      <c r="R311" s="179"/>
      <c r="S311" s="94"/>
      <c r="T311" s="94"/>
      <c r="U311" s="94"/>
    </row>
    <row r="312" spans="2:21" ht="15" x14ac:dyDescent="0.2">
      <c r="B312" s="85"/>
      <c r="C312" s="85"/>
      <c r="D312" s="177"/>
      <c r="E312" s="91"/>
      <c r="F312" s="95"/>
      <c r="G312" s="96"/>
      <c r="H312" s="95"/>
      <c r="I312" s="95"/>
      <c r="J312" s="95"/>
      <c r="K312" s="95"/>
      <c r="L312" s="95"/>
      <c r="M312" s="91"/>
      <c r="N312" s="91"/>
      <c r="O312" s="91"/>
      <c r="P312" s="91"/>
      <c r="Q312" s="91"/>
      <c r="R312" s="179"/>
      <c r="S312" s="94"/>
      <c r="T312" s="94"/>
      <c r="U312" s="94"/>
    </row>
    <row r="313" spans="2:21" ht="15" x14ac:dyDescent="0.2">
      <c r="B313" s="85"/>
      <c r="C313" s="85"/>
      <c r="D313" s="177"/>
      <c r="E313" s="91"/>
      <c r="F313" s="95"/>
      <c r="G313" s="96"/>
      <c r="H313" s="95"/>
      <c r="I313" s="95"/>
      <c r="J313" s="95"/>
      <c r="K313" s="95"/>
      <c r="L313" s="95"/>
      <c r="M313" s="91"/>
      <c r="N313" s="91"/>
      <c r="O313" s="91"/>
      <c r="P313" s="91"/>
      <c r="Q313" s="91"/>
      <c r="R313" s="179"/>
      <c r="S313" s="94"/>
      <c r="T313" s="94"/>
      <c r="U313" s="94"/>
    </row>
    <row r="314" spans="2:21" ht="15" x14ac:dyDescent="0.2">
      <c r="B314" s="85"/>
      <c r="C314" s="85"/>
      <c r="D314" s="177"/>
      <c r="E314" s="91"/>
      <c r="F314" s="91"/>
      <c r="G314" s="96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180"/>
      <c r="S314" s="1"/>
      <c r="T314" s="1"/>
      <c r="U314" s="1"/>
    </row>
    <row r="315" spans="2:21" ht="15" x14ac:dyDescent="0.2">
      <c r="B315" s="85"/>
      <c r="C315" s="85"/>
      <c r="D315" s="177"/>
      <c r="E315" s="91"/>
      <c r="F315" s="91"/>
      <c r="G315" s="95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180"/>
      <c r="S315" s="1"/>
      <c r="T315" s="1"/>
      <c r="U315" s="1"/>
    </row>
    <row r="316" spans="2:21" ht="15" x14ac:dyDescent="0.2">
      <c r="B316" s="85"/>
      <c r="C316" s="85"/>
      <c r="D316" s="177"/>
      <c r="E316" s="91"/>
      <c r="F316" s="91"/>
      <c r="G316" s="96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180"/>
      <c r="S316" s="1"/>
      <c r="T316" s="1"/>
      <c r="U316" s="1"/>
    </row>
    <row r="317" spans="2:21" ht="15" x14ac:dyDescent="0.2">
      <c r="B317" s="85"/>
      <c r="C317" s="85"/>
      <c r="D317" s="177"/>
      <c r="E317" s="91"/>
      <c r="F317" s="91"/>
      <c r="G317" s="95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180"/>
      <c r="S317" s="1"/>
      <c r="T317" s="1"/>
      <c r="U317" s="1"/>
    </row>
    <row r="318" spans="2:21" ht="15" x14ac:dyDescent="0.2">
      <c r="B318" s="85"/>
      <c r="C318" s="85"/>
      <c r="D318" s="177"/>
      <c r="E318" s="91"/>
      <c r="F318" s="91"/>
      <c r="G318" s="95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180"/>
      <c r="S318" s="1"/>
      <c r="T318" s="1"/>
      <c r="U318" s="1"/>
    </row>
    <row r="319" spans="2:21" ht="15" x14ac:dyDescent="0.2">
      <c r="B319" s="85"/>
      <c r="C319" s="85"/>
      <c r="D319" s="177"/>
      <c r="E319" s="91"/>
      <c r="F319" s="91"/>
      <c r="G319" s="95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180"/>
      <c r="S319" s="1"/>
      <c r="T319" s="1"/>
      <c r="U319" s="1"/>
    </row>
    <row r="320" spans="2:21" ht="15" x14ac:dyDescent="0.2">
      <c r="B320" s="85"/>
      <c r="C320" s="85"/>
      <c r="D320" s="177"/>
      <c r="E320" s="91"/>
      <c r="F320" s="91"/>
      <c r="G320" s="95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180"/>
      <c r="S320" s="1"/>
      <c r="T320" s="1"/>
      <c r="U320" s="1"/>
    </row>
    <row r="321" spans="2:21" ht="15" x14ac:dyDescent="0.2">
      <c r="B321" s="85"/>
      <c r="C321" s="85"/>
      <c r="D321" s="177"/>
      <c r="E321" s="91"/>
      <c r="F321" s="91"/>
      <c r="G321" s="95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180"/>
      <c r="S321" s="1"/>
      <c r="T321" s="1"/>
      <c r="U321" s="1"/>
    </row>
    <row r="322" spans="2:21" ht="15" x14ac:dyDescent="0.2">
      <c r="B322" s="85"/>
      <c r="C322" s="85"/>
      <c r="D322" s="177"/>
      <c r="E322" s="91"/>
      <c r="F322" s="91"/>
      <c r="G322" s="95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180"/>
      <c r="S322" s="1"/>
      <c r="T322" s="1"/>
      <c r="U322" s="1"/>
    </row>
    <row r="323" spans="2:21" ht="15" x14ac:dyDescent="0.2">
      <c r="B323" s="85"/>
      <c r="C323" s="85"/>
      <c r="D323" s="177"/>
      <c r="E323" s="91"/>
      <c r="F323" s="91"/>
      <c r="G323" s="95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180"/>
      <c r="S323" s="1"/>
      <c r="T323" s="1"/>
      <c r="U323" s="1"/>
    </row>
    <row r="324" spans="2:21" ht="15" x14ac:dyDescent="0.2">
      <c r="B324" s="85"/>
      <c r="C324" s="85"/>
      <c r="D324" s="177"/>
      <c r="E324" s="91"/>
      <c r="F324" s="91"/>
      <c r="G324" s="95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180"/>
      <c r="S324" s="1"/>
      <c r="T324" s="1"/>
      <c r="U324" s="1"/>
    </row>
    <row r="325" spans="2:21" ht="15" x14ac:dyDescent="0.2">
      <c r="B325" s="85"/>
      <c r="C325" s="85"/>
      <c r="D325" s="177"/>
      <c r="E325" s="91"/>
      <c r="F325" s="91"/>
      <c r="G325" s="95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180"/>
      <c r="S325" s="1"/>
      <c r="T325" s="1"/>
      <c r="U325" s="1"/>
    </row>
    <row r="326" spans="2:21" ht="15" x14ac:dyDescent="0.2">
      <c r="B326" s="85"/>
      <c r="C326" s="85"/>
      <c r="D326" s="177"/>
      <c r="E326" s="91"/>
      <c r="F326" s="91"/>
      <c r="G326" s="95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180"/>
      <c r="S326" s="1"/>
      <c r="T326" s="1"/>
      <c r="U326" s="1"/>
    </row>
    <row r="327" spans="2:21" ht="15" x14ac:dyDescent="0.2">
      <c r="B327" s="85"/>
      <c r="C327" s="85"/>
      <c r="D327" s="177"/>
      <c r="E327" s="91"/>
      <c r="F327" s="91"/>
      <c r="G327" s="95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180"/>
      <c r="S327" s="1"/>
      <c r="T327" s="1"/>
      <c r="U327" s="1"/>
    </row>
    <row r="328" spans="2:21" ht="15" x14ac:dyDescent="0.2">
      <c r="B328" s="85"/>
      <c r="C328" s="85"/>
      <c r="D328" s="177"/>
      <c r="E328" s="91"/>
      <c r="F328" s="91"/>
      <c r="G328" s="95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180"/>
      <c r="S328" s="1"/>
      <c r="T328" s="1"/>
      <c r="U328" s="1"/>
    </row>
    <row r="329" spans="2:21" ht="15" x14ac:dyDescent="0.2">
      <c r="B329" s="85"/>
      <c r="C329" s="85"/>
      <c r="D329" s="177"/>
      <c r="E329" s="91"/>
      <c r="F329" s="91"/>
      <c r="G329" s="95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180"/>
      <c r="S329" s="1"/>
      <c r="T329" s="1"/>
      <c r="U329" s="1"/>
    </row>
    <row r="330" spans="2:21" ht="15" x14ac:dyDescent="0.2">
      <c r="B330" s="85"/>
      <c r="C330" s="85"/>
      <c r="D330" s="177"/>
      <c r="E330" s="91"/>
      <c r="F330" s="91"/>
      <c r="G330" s="95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180"/>
      <c r="S330" s="1"/>
      <c r="T330" s="1"/>
      <c r="U330" s="1"/>
    </row>
    <row r="331" spans="2:21" ht="15" x14ac:dyDescent="0.2">
      <c r="B331" s="85"/>
      <c r="C331" s="85"/>
      <c r="D331" s="177"/>
      <c r="E331" s="91"/>
      <c r="F331" s="91"/>
      <c r="G331" s="95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180"/>
      <c r="S331" s="1"/>
      <c r="T331" s="1"/>
      <c r="U331" s="1"/>
    </row>
    <row r="332" spans="2:21" ht="15" x14ac:dyDescent="0.2">
      <c r="B332" s="85"/>
      <c r="C332" s="85"/>
      <c r="D332" s="177"/>
      <c r="E332" s="91"/>
      <c r="F332" s="91"/>
      <c r="G332" s="95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180"/>
      <c r="S332" s="1"/>
      <c r="T332" s="1"/>
      <c r="U332" s="1"/>
    </row>
    <row r="333" spans="2:21" ht="15" x14ac:dyDescent="0.2">
      <c r="B333" s="85"/>
      <c r="C333" s="85"/>
      <c r="D333" s="177"/>
      <c r="E333" s="91"/>
      <c r="F333" s="91"/>
      <c r="G333" s="95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180"/>
      <c r="S333" s="1"/>
      <c r="T333" s="1"/>
      <c r="U333" s="1"/>
    </row>
    <row r="334" spans="2:21" ht="15" x14ac:dyDescent="0.2">
      <c r="B334" s="85"/>
      <c r="C334" s="85"/>
      <c r="D334" s="177"/>
      <c r="E334" s="91"/>
      <c r="F334" s="91"/>
      <c r="G334" s="95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180"/>
      <c r="S334" s="1"/>
      <c r="T334" s="1"/>
      <c r="U334" s="1"/>
    </row>
    <row r="335" spans="2:21" ht="15" x14ac:dyDescent="0.2">
      <c r="B335" s="85"/>
      <c r="C335" s="85"/>
      <c r="D335" s="177"/>
      <c r="E335" s="91"/>
      <c r="F335" s="91"/>
      <c r="G335" s="95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180"/>
      <c r="S335" s="1"/>
      <c r="T335" s="1"/>
      <c r="U335" s="1"/>
    </row>
    <row r="336" spans="2:21" ht="15" x14ac:dyDescent="0.2">
      <c r="B336" s="85"/>
      <c r="C336" s="85"/>
      <c r="D336" s="177"/>
      <c r="E336" s="91"/>
      <c r="F336" s="91"/>
      <c r="G336" s="95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180"/>
      <c r="S336" s="1"/>
      <c r="T336" s="1"/>
      <c r="U336" s="1"/>
    </row>
    <row r="337" spans="2:21" ht="15" x14ac:dyDescent="0.2">
      <c r="B337" s="85"/>
      <c r="C337" s="85"/>
      <c r="D337" s="177"/>
      <c r="E337" s="91"/>
      <c r="F337" s="91"/>
      <c r="G337" s="95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180"/>
      <c r="S337" s="1"/>
      <c r="T337" s="1"/>
      <c r="U337" s="1"/>
    </row>
    <row r="338" spans="2:21" ht="15" x14ac:dyDescent="0.2">
      <c r="B338" s="85"/>
      <c r="C338" s="85"/>
      <c r="D338" s="177"/>
      <c r="E338" s="91"/>
      <c r="F338" s="91"/>
      <c r="G338" s="95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180"/>
      <c r="S338" s="1"/>
      <c r="T338" s="1"/>
      <c r="U338" s="1"/>
    </row>
    <row r="339" spans="2:21" ht="15" x14ac:dyDescent="0.2">
      <c r="B339" s="85"/>
      <c r="C339" s="85"/>
      <c r="D339" s="177"/>
      <c r="E339" s="91"/>
      <c r="F339" s="91"/>
      <c r="G339" s="95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180"/>
      <c r="S339" s="1"/>
      <c r="T339" s="1"/>
      <c r="U339" s="1"/>
    </row>
    <row r="340" spans="2:21" ht="15" x14ac:dyDescent="0.2">
      <c r="B340" s="85"/>
      <c r="C340" s="85"/>
      <c r="D340" s="177"/>
      <c r="E340" s="91"/>
      <c r="F340" s="91"/>
      <c r="G340" s="95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180"/>
      <c r="S340" s="1"/>
      <c r="T340" s="1"/>
      <c r="U340" s="1"/>
    </row>
    <row r="341" spans="2:21" ht="15" x14ac:dyDescent="0.2">
      <c r="B341" s="85"/>
      <c r="C341" s="85"/>
      <c r="D341" s="177"/>
      <c r="E341" s="91"/>
      <c r="F341" s="91"/>
      <c r="G341" s="95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180"/>
      <c r="S341" s="1"/>
      <c r="T341" s="1"/>
      <c r="U341" s="1"/>
    </row>
    <row r="342" spans="2:21" ht="15" x14ac:dyDescent="0.2">
      <c r="B342" s="85"/>
      <c r="C342" s="85"/>
      <c r="D342" s="177"/>
      <c r="E342" s="91"/>
      <c r="F342" s="91"/>
      <c r="G342" s="95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180"/>
      <c r="S342" s="1"/>
      <c r="T342" s="1"/>
      <c r="U342" s="1"/>
    </row>
    <row r="343" spans="2:21" ht="15" x14ac:dyDescent="0.2">
      <c r="B343" s="85"/>
      <c r="C343" s="85"/>
      <c r="D343" s="177"/>
      <c r="E343" s="91"/>
      <c r="F343" s="91"/>
      <c r="G343" s="95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180"/>
      <c r="S343" s="1"/>
      <c r="T343" s="1"/>
      <c r="U343" s="1"/>
    </row>
    <row r="344" spans="2:21" ht="15" x14ac:dyDescent="0.2">
      <c r="B344" s="85"/>
      <c r="C344" s="85"/>
      <c r="D344" s="177"/>
      <c r="E344" s="91"/>
      <c r="F344" s="91"/>
      <c r="G344" s="95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180"/>
      <c r="S344" s="1"/>
      <c r="T344" s="1"/>
      <c r="U344" s="1"/>
    </row>
    <row r="345" spans="2:21" ht="15" x14ac:dyDescent="0.2">
      <c r="B345" s="85"/>
      <c r="C345" s="85"/>
      <c r="D345" s="177"/>
      <c r="E345" s="91"/>
      <c r="F345" s="91"/>
      <c r="G345" s="95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180"/>
      <c r="S345" s="1"/>
      <c r="T345" s="1"/>
      <c r="U345" s="1"/>
    </row>
    <row r="346" spans="2:21" ht="15" x14ac:dyDescent="0.2">
      <c r="B346" s="85"/>
      <c r="C346" s="85"/>
      <c r="D346" s="177"/>
      <c r="E346" s="91"/>
      <c r="F346" s="91"/>
      <c r="G346" s="95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180"/>
      <c r="S346" s="1"/>
      <c r="T346" s="1"/>
      <c r="U346" s="1"/>
    </row>
    <row r="347" spans="2:21" ht="15" x14ac:dyDescent="0.2">
      <c r="B347" s="85"/>
      <c r="C347" s="85"/>
      <c r="D347" s="177"/>
      <c r="E347" s="91"/>
      <c r="F347" s="91"/>
      <c r="G347" s="95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180"/>
      <c r="S347" s="1"/>
      <c r="T347" s="1"/>
      <c r="U347" s="1"/>
    </row>
    <row r="348" spans="2:21" ht="15" x14ac:dyDescent="0.2">
      <c r="B348" s="85"/>
      <c r="C348" s="85"/>
      <c r="D348" s="177"/>
      <c r="E348" s="91"/>
      <c r="F348" s="91"/>
      <c r="G348" s="95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180"/>
      <c r="S348" s="1"/>
      <c r="T348" s="1"/>
      <c r="U348" s="1"/>
    </row>
    <row r="349" spans="2:21" ht="15" x14ac:dyDescent="0.2">
      <c r="B349" s="85"/>
      <c r="C349" s="85"/>
      <c r="D349" s="177"/>
      <c r="E349" s="91"/>
      <c r="F349" s="91"/>
      <c r="G349" s="95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180"/>
      <c r="S349" s="1"/>
      <c r="T349" s="1"/>
      <c r="U349" s="1"/>
    </row>
    <row r="350" spans="2:21" ht="15" x14ac:dyDescent="0.2">
      <c r="B350" s="85"/>
      <c r="C350" s="85"/>
      <c r="D350" s="177"/>
      <c r="E350" s="91"/>
      <c r="F350" s="91"/>
      <c r="G350" s="95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180"/>
      <c r="S350" s="1"/>
      <c r="T350" s="1"/>
      <c r="U350" s="1"/>
    </row>
    <row r="351" spans="2:21" ht="15" x14ac:dyDescent="0.2">
      <c r="B351" s="85"/>
      <c r="C351" s="85"/>
      <c r="D351" s="177"/>
      <c r="E351" s="91"/>
      <c r="F351" s="91"/>
      <c r="G351" s="95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180"/>
      <c r="S351" s="1"/>
      <c r="T351" s="1"/>
      <c r="U351" s="1"/>
    </row>
    <row r="352" spans="2:21" ht="15" x14ac:dyDescent="0.2">
      <c r="B352" s="85"/>
      <c r="C352" s="85"/>
      <c r="D352" s="177"/>
      <c r="E352" s="91"/>
      <c r="F352" s="91"/>
      <c r="G352" s="95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180"/>
      <c r="S352" s="1"/>
      <c r="T352" s="1"/>
      <c r="U352" s="1"/>
    </row>
    <row r="353" spans="2:21" ht="15" x14ac:dyDescent="0.2">
      <c r="B353" s="85"/>
      <c r="C353" s="85"/>
      <c r="D353" s="177"/>
      <c r="E353" s="91"/>
      <c r="F353" s="91"/>
      <c r="G353" s="95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180"/>
      <c r="S353" s="1"/>
      <c r="T353" s="1"/>
      <c r="U353" s="1"/>
    </row>
    <row r="354" spans="2:21" ht="15" x14ac:dyDescent="0.2">
      <c r="B354" s="85"/>
      <c r="C354" s="85"/>
      <c r="D354" s="177"/>
      <c r="E354" s="91"/>
      <c r="F354" s="91"/>
      <c r="G354" s="95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180"/>
      <c r="S354" s="1"/>
      <c r="T354" s="1"/>
      <c r="U354" s="1"/>
    </row>
    <row r="355" spans="2:21" ht="15" x14ac:dyDescent="0.2">
      <c r="B355" s="85"/>
      <c r="C355" s="85"/>
      <c r="D355" s="177"/>
      <c r="E355" s="91"/>
      <c r="F355" s="91"/>
      <c r="G355" s="95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180"/>
      <c r="S355" s="1"/>
      <c r="T355" s="1"/>
      <c r="U355" s="1"/>
    </row>
    <row r="356" spans="2:21" ht="15" x14ac:dyDescent="0.2">
      <c r="B356" s="85"/>
      <c r="C356" s="85"/>
      <c r="D356" s="177"/>
      <c r="E356" s="91"/>
      <c r="F356" s="91"/>
      <c r="G356" s="95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180"/>
      <c r="S356" s="1"/>
      <c r="T356" s="1"/>
      <c r="U356" s="1"/>
    </row>
    <row r="357" spans="2:21" ht="15" x14ac:dyDescent="0.2">
      <c r="B357" s="85"/>
      <c r="C357" s="85"/>
      <c r="D357" s="177"/>
      <c r="E357" s="91"/>
      <c r="F357" s="91"/>
      <c r="G357" s="95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180"/>
      <c r="S357" s="1"/>
      <c r="T357" s="1"/>
      <c r="U357" s="1"/>
    </row>
    <row r="358" spans="2:21" ht="15" x14ac:dyDescent="0.2">
      <c r="B358" s="85"/>
      <c r="C358" s="85"/>
      <c r="D358" s="177"/>
      <c r="E358" s="91"/>
      <c r="F358" s="91"/>
      <c r="G358" s="95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180"/>
      <c r="S358" s="1"/>
      <c r="T358" s="1"/>
      <c r="U358" s="1"/>
    </row>
    <row r="359" spans="2:21" ht="15" x14ac:dyDescent="0.2">
      <c r="B359" s="85"/>
      <c r="C359" s="85"/>
      <c r="D359" s="177"/>
      <c r="E359" s="91"/>
      <c r="F359" s="91"/>
      <c r="G359" s="95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180"/>
      <c r="S359" s="1"/>
      <c r="T359" s="1"/>
      <c r="U359" s="1"/>
    </row>
    <row r="360" spans="2:21" ht="15" x14ac:dyDescent="0.2">
      <c r="B360" s="85"/>
      <c r="C360" s="85"/>
      <c r="D360" s="177"/>
      <c r="E360" s="91"/>
      <c r="F360" s="91"/>
      <c r="G360" s="95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180"/>
      <c r="S360" s="1"/>
      <c r="T360" s="1"/>
      <c r="U360" s="1"/>
    </row>
    <row r="361" spans="2:21" ht="15" x14ac:dyDescent="0.2">
      <c r="B361" s="85"/>
      <c r="C361" s="85"/>
      <c r="D361" s="177"/>
      <c r="E361" s="91"/>
      <c r="F361" s="91"/>
      <c r="G361" s="95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180"/>
      <c r="S361" s="1"/>
      <c r="T361" s="1"/>
      <c r="U361" s="1"/>
    </row>
    <row r="362" spans="2:21" ht="15" x14ac:dyDescent="0.2">
      <c r="B362" s="85"/>
      <c r="C362" s="85"/>
      <c r="D362" s="177"/>
      <c r="E362" s="91"/>
      <c r="F362" s="91"/>
      <c r="G362" s="95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180"/>
      <c r="S362" s="1"/>
      <c r="T362" s="1"/>
      <c r="U362" s="1"/>
    </row>
    <row r="363" spans="2:21" ht="15" x14ac:dyDescent="0.2">
      <c r="B363" s="85"/>
      <c r="C363" s="85"/>
      <c r="D363" s="177"/>
      <c r="E363" s="91"/>
      <c r="F363" s="91"/>
      <c r="G363" s="95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180"/>
      <c r="S363" s="1"/>
      <c r="T363" s="1"/>
      <c r="U363" s="1"/>
    </row>
    <row r="364" spans="2:21" ht="15" x14ac:dyDescent="0.2">
      <c r="B364" s="85"/>
      <c r="C364" s="85"/>
      <c r="D364" s="177"/>
      <c r="E364" s="91"/>
      <c r="F364" s="91"/>
      <c r="G364" s="95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180"/>
      <c r="S364" s="1"/>
      <c r="T364" s="1"/>
      <c r="U364" s="1"/>
    </row>
    <row r="365" spans="2:21" ht="15" x14ac:dyDescent="0.2">
      <c r="B365" s="85"/>
      <c r="C365" s="85"/>
      <c r="D365" s="177"/>
      <c r="E365" s="91"/>
      <c r="F365" s="91"/>
      <c r="G365" s="95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180"/>
      <c r="S365" s="1"/>
      <c r="T365" s="1"/>
      <c r="U365" s="1"/>
    </row>
    <row r="366" spans="2:21" ht="15" x14ac:dyDescent="0.2">
      <c r="B366" s="85"/>
      <c r="C366" s="85"/>
      <c r="D366" s="177"/>
      <c r="E366" s="91"/>
      <c r="F366" s="91"/>
      <c r="G366" s="95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180"/>
      <c r="S366" s="1"/>
      <c r="T366" s="1"/>
      <c r="U366" s="1"/>
    </row>
    <row r="367" spans="2:21" ht="15" x14ac:dyDescent="0.2">
      <c r="B367" s="85"/>
      <c r="C367" s="85"/>
      <c r="D367" s="177"/>
      <c r="E367" s="91"/>
      <c r="F367" s="91"/>
      <c r="G367" s="95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180"/>
      <c r="S367" s="1"/>
      <c r="T367" s="1"/>
      <c r="U367" s="1"/>
    </row>
    <row r="368" spans="2:21" ht="15" x14ac:dyDescent="0.2">
      <c r="B368" s="85"/>
      <c r="C368" s="85"/>
      <c r="D368" s="177"/>
      <c r="E368" s="91"/>
      <c r="F368" s="91"/>
      <c r="G368" s="95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180"/>
      <c r="S368" s="1"/>
      <c r="T368" s="1"/>
      <c r="U368" s="1"/>
    </row>
    <row r="369" spans="2:21" ht="15" x14ac:dyDescent="0.2">
      <c r="B369" s="85"/>
      <c r="C369" s="85"/>
      <c r="D369" s="177"/>
      <c r="E369" s="91"/>
      <c r="F369" s="91"/>
      <c r="G369" s="95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180"/>
      <c r="S369" s="1"/>
      <c r="T369" s="1"/>
      <c r="U369" s="1"/>
    </row>
    <row r="370" spans="2:21" ht="15" x14ac:dyDescent="0.2">
      <c r="B370" s="85"/>
      <c r="C370" s="85"/>
      <c r="D370" s="177"/>
      <c r="E370" s="91"/>
      <c r="F370" s="91"/>
      <c r="G370" s="95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180"/>
      <c r="S370" s="1"/>
      <c r="T370" s="1"/>
      <c r="U370" s="1"/>
    </row>
    <row r="371" spans="2:21" ht="15" x14ac:dyDescent="0.2">
      <c r="B371" s="85"/>
      <c r="C371" s="85"/>
      <c r="D371" s="177"/>
      <c r="E371" s="91"/>
      <c r="F371" s="91"/>
      <c r="G371" s="95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180"/>
      <c r="S371" s="1"/>
      <c r="T371" s="1"/>
      <c r="U371" s="1"/>
    </row>
    <row r="372" spans="2:21" ht="15" x14ac:dyDescent="0.2">
      <c r="B372" s="85"/>
      <c r="C372" s="85"/>
      <c r="D372" s="177"/>
      <c r="E372" s="91"/>
      <c r="F372" s="91"/>
      <c r="G372" s="95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180"/>
      <c r="S372" s="1"/>
      <c r="T372" s="1"/>
      <c r="U372" s="1"/>
    </row>
    <row r="373" spans="2:21" ht="15" x14ac:dyDescent="0.2">
      <c r="B373" s="85"/>
      <c r="C373" s="85"/>
      <c r="D373" s="177"/>
      <c r="E373" s="91"/>
      <c r="F373" s="91"/>
      <c r="G373" s="95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180"/>
      <c r="S373" s="1"/>
      <c r="T373" s="1"/>
      <c r="U373" s="1"/>
    </row>
    <row r="374" spans="2:21" ht="15" x14ac:dyDescent="0.2">
      <c r="B374" s="85"/>
      <c r="C374" s="85"/>
      <c r="D374" s="177"/>
      <c r="E374" s="91"/>
      <c r="F374" s="91"/>
      <c r="G374" s="95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180"/>
      <c r="S374" s="1"/>
      <c r="T374" s="1"/>
      <c r="U374" s="1"/>
    </row>
    <row r="375" spans="2:21" ht="15" x14ac:dyDescent="0.2">
      <c r="B375" s="85"/>
      <c r="C375" s="85"/>
      <c r="D375" s="177"/>
      <c r="E375" s="91"/>
      <c r="F375" s="91"/>
      <c r="G375" s="95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180"/>
      <c r="S375" s="1"/>
      <c r="T375" s="1"/>
      <c r="U375" s="1"/>
    </row>
    <row r="376" spans="2:21" ht="15" x14ac:dyDescent="0.2">
      <c r="B376" s="85"/>
      <c r="C376" s="85"/>
      <c r="D376" s="177"/>
      <c r="E376" s="91"/>
      <c r="F376" s="91"/>
      <c r="G376" s="95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180"/>
      <c r="S376" s="1"/>
      <c r="T376" s="1"/>
      <c r="U376" s="1"/>
    </row>
    <row r="377" spans="2:21" ht="15" x14ac:dyDescent="0.2">
      <c r="B377" s="85"/>
      <c r="C377" s="85"/>
      <c r="D377" s="177"/>
      <c r="E377" s="91"/>
      <c r="F377" s="91"/>
      <c r="G377" s="95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180"/>
      <c r="S377" s="1"/>
      <c r="T377" s="1"/>
      <c r="U377" s="1"/>
    </row>
    <row r="378" spans="2:21" ht="15" x14ac:dyDescent="0.2">
      <c r="B378" s="85"/>
      <c r="C378" s="85"/>
      <c r="D378" s="177"/>
      <c r="E378" s="91"/>
      <c r="F378" s="91"/>
      <c r="G378" s="95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180"/>
      <c r="S378" s="1"/>
      <c r="T378" s="1"/>
      <c r="U378" s="1"/>
    </row>
    <row r="379" spans="2:21" ht="15" x14ac:dyDescent="0.2">
      <c r="B379" s="85"/>
      <c r="C379" s="85"/>
      <c r="D379" s="177"/>
      <c r="E379" s="91"/>
      <c r="F379" s="91"/>
      <c r="G379" s="95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180"/>
      <c r="S379" s="1"/>
      <c r="T379" s="1"/>
      <c r="U379" s="1"/>
    </row>
    <row r="380" spans="2:21" ht="15" x14ac:dyDescent="0.2">
      <c r="B380" s="85"/>
      <c r="C380" s="85"/>
      <c r="D380" s="177"/>
      <c r="E380" s="91"/>
      <c r="F380" s="91"/>
      <c r="G380" s="95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180"/>
      <c r="S380" s="1"/>
      <c r="T380" s="1"/>
      <c r="U380" s="1"/>
    </row>
    <row r="381" spans="2:21" ht="15" x14ac:dyDescent="0.2">
      <c r="B381" s="85"/>
      <c r="C381" s="85"/>
      <c r="D381" s="177"/>
      <c r="E381" s="91"/>
      <c r="F381" s="91"/>
      <c r="G381" s="95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180"/>
      <c r="S381" s="1"/>
      <c r="T381" s="1"/>
      <c r="U381" s="1"/>
    </row>
    <row r="382" spans="2:21" ht="15" x14ac:dyDescent="0.2">
      <c r="B382" s="85"/>
      <c r="C382" s="85"/>
      <c r="D382" s="177"/>
      <c r="E382" s="91"/>
      <c r="F382" s="91"/>
      <c r="G382" s="95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180"/>
      <c r="S382" s="1"/>
      <c r="T382" s="1"/>
      <c r="U382" s="1"/>
    </row>
    <row r="383" spans="2:21" ht="15" x14ac:dyDescent="0.2">
      <c r="B383" s="85"/>
      <c r="C383" s="85"/>
      <c r="D383" s="177"/>
      <c r="E383" s="91"/>
      <c r="F383" s="91"/>
      <c r="G383" s="95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180"/>
      <c r="S383" s="1"/>
      <c r="T383" s="1"/>
      <c r="U383" s="1"/>
    </row>
    <row r="384" spans="2:21" ht="15" x14ac:dyDescent="0.2">
      <c r="B384" s="85"/>
      <c r="C384" s="85"/>
      <c r="D384" s="177"/>
      <c r="E384" s="91"/>
      <c r="F384" s="91"/>
      <c r="G384" s="95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180"/>
      <c r="S384" s="1"/>
      <c r="T384" s="1"/>
      <c r="U384" s="1"/>
    </row>
    <row r="385" spans="2:21" ht="15" x14ac:dyDescent="0.2">
      <c r="B385" s="85"/>
      <c r="C385" s="85"/>
      <c r="D385" s="177"/>
      <c r="E385" s="91"/>
      <c r="F385" s="91"/>
      <c r="G385" s="95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180"/>
      <c r="S385" s="1"/>
      <c r="T385" s="1"/>
      <c r="U385" s="1"/>
    </row>
    <row r="386" spans="2:21" ht="15" x14ac:dyDescent="0.2">
      <c r="B386" s="85"/>
      <c r="C386" s="85"/>
      <c r="D386" s="177"/>
      <c r="E386" s="91"/>
      <c r="F386" s="91"/>
      <c r="G386" s="95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180"/>
      <c r="S386" s="1"/>
      <c r="T386" s="1"/>
      <c r="U386" s="1"/>
    </row>
    <row r="387" spans="2:21" ht="15" x14ac:dyDescent="0.2">
      <c r="B387" s="85"/>
      <c r="C387" s="85"/>
      <c r="D387" s="177"/>
      <c r="E387" s="91"/>
      <c r="F387" s="91"/>
      <c r="G387" s="95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180"/>
      <c r="S387" s="1"/>
      <c r="T387" s="1"/>
      <c r="U387" s="1"/>
    </row>
    <row r="388" spans="2:21" ht="15" x14ac:dyDescent="0.2">
      <c r="B388" s="85"/>
      <c r="C388" s="85"/>
      <c r="D388" s="177"/>
      <c r="E388" s="91"/>
      <c r="F388" s="91"/>
      <c r="G388" s="95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180"/>
      <c r="S388" s="1"/>
      <c r="T388" s="1"/>
      <c r="U388" s="1"/>
    </row>
    <row r="389" spans="2:21" ht="15" x14ac:dyDescent="0.2">
      <c r="B389" s="85"/>
      <c r="C389" s="85"/>
      <c r="D389" s="177"/>
      <c r="E389" s="91"/>
      <c r="F389" s="91"/>
      <c r="G389" s="95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180"/>
      <c r="S389" s="1"/>
      <c r="T389" s="1"/>
      <c r="U389" s="1"/>
    </row>
    <row r="390" spans="2:21" ht="15" x14ac:dyDescent="0.2">
      <c r="B390" s="85"/>
      <c r="C390" s="85"/>
      <c r="D390" s="177"/>
      <c r="E390" s="91"/>
      <c r="F390" s="91"/>
      <c r="G390" s="95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180"/>
      <c r="S390" s="1"/>
      <c r="T390" s="1"/>
      <c r="U390" s="1"/>
    </row>
    <row r="391" spans="2:21" ht="15" x14ac:dyDescent="0.2">
      <c r="B391" s="85"/>
      <c r="C391" s="85"/>
      <c r="D391" s="177"/>
      <c r="E391" s="91"/>
      <c r="F391" s="91"/>
      <c r="G391" s="95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180"/>
      <c r="S391" s="1"/>
      <c r="T391" s="1"/>
      <c r="U391" s="1"/>
    </row>
    <row r="392" spans="2:21" ht="15" x14ac:dyDescent="0.2">
      <c r="B392" s="85"/>
      <c r="C392" s="85"/>
      <c r="D392" s="177"/>
      <c r="E392" s="91"/>
      <c r="F392" s="91"/>
      <c r="G392" s="95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180"/>
      <c r="S392" s="1"/>
      <c r="T392" s="1"/>
      <c r="U392" s="1"/>
    </row>
    <row r="393" spans="2:21" ht="15" x14ac:dyDescent="0.2">
      <c r="B393" s="85"/>
      <c r="C393" s="85"/>
      <c r="D393" s="177"/>
      <c r="E393" s="91"/>
      <c r="F393" s="91"/>
      <c r="G393" s="95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180"/>
      <c r="S393" s="1"/>
      <c r="T393" s="1"/>
      <c r="U393" s="1"/>
    </row>
    <row r="394" spans="2:21" ht="15" x14ac:dyDescent="0.2">
      <c r="B394" s="85"/>
      <c r="C394" s="85"/>
      <c r="D394" s="177"/>
      <c r="E394" s="91"/>
      <c r="F394" s="91"/>
      <c r="G394" s="95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180"/>
      <c r="S394" s="1"/>
      <c r="T394" s="1"/>
      <c r="U394" s="1"/>
    </row>
    <row r="395" spans="2:21" ht="15" x14ac:dyDescent="0.2">
      <c r="B395" s="85"/>
      <c r="C395" s="85"/>
      <c r="D395" s="177"/>
      <c r="E395" s="91"/>
      <c r="F395" s="91"/>
      <c r="G395" s="95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180"/>
      <c r="S395" s="1"/>
      <c r="T395" s="1"/>
      <c r="U395" s="1"/>
    </row>
    <row r="396" spans="2:21" ht="15" x14ac:dyDescent="0.2">
      <c r="B396" s="85"/>
      <c r="C396" s="85"/>
      <c r="D396" s="177"/>
      <c r="E396" s="91"/>
      <c r="F396" s="91"/>
      <c r="G396" s="95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180"/>
      <c r="S396" s="1"/>
      <c r="T396" s="1"/>
      <c r="U396" s="1"/>
    </row>
    <row r="397" spans="2:21" ht="15" x14ac:dyDescent="0.2">
      <c r="B397" s="85"/>
      <c r="C397" s="85"/>
      <c r="D397" s="177"/>
      <c r="E397" s="91"/>
      <c r="F397" s="91"/>
      <c r="G397" s="95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180"/>
      <c r="S397" s="1"/>
      <c r="T397" s="1"/>
      <c r="U397" s="1"/>
    </row>
    <row r="398" spans="2:21" ht="15" x14ac:dyDescent="0.2">
      <c r="B398" s="85"/>
      <c r="C398" s="85"/>
      <c r="D398" s="177"/>
      <c r="E398" s="91"/>
      <c r="F398" s="91"/>
      <c r="G398" s="95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180"/>
      <c r="S398" s="1"/>
      <c r="T398" s="1"/>
      <c r="U398" s="1"/>
    </row>
    <row r="399" spans="2:21" ht="15" x14ac:dyDescent="0.2">
      <c r="B399" s="85"/>
      <c r="C399" s="85"/>
      <c r="D399" s="177"/>
      <c r="E399" s="91"/>
      <c r="F399" s="91"/>
      <c r="G399" s="95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180"/>
      <c r="S399" s="1"/>
      <c r="T399" s="1"/>
      <c r="U399" s="1"/>
    </row>
    <row r="400" spans="2:21" ht="15" x14ac:dyDescent="0.2">
      <c r="B400" s="85"/>
      <c r="C400" s="85"/>
      <c r="D400" s="177"/>
      <c r="E400" s="91"/>
      <c r="F400" s="91"/>
      <c r="G400" s="95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180"/>
      <c r="S400" s="1"/>
      <c r="T400" s="1"/>
      <c r="U400" s="1"/>
    </row>
    <row r="401" spans="2:21" x14ac:dyDescent="0.2">
      <c r="B401" s="85"/>
      <c r="C401" s="85"/>
      <c r="D401" s="177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180"/>
      <c r="S401" s="1"/>
      <c r="T401" s="1"/>
      <c r="U401" s="1"/>
    </row>
    <row r="402" spans="2:21" x14ac:dyDescent="0.2">
      <c r="B402" s="1"/>
      <c r="C402" s="1"/>
      <c r="D402" s="1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"/>
      <c r="S402" s="1"/>
      <c r="T402" s="1"/>
      <c r="U402" s="1"/>
    </row>
    <row r="403" spans="2:21" x14ac:dyDescent="0.2">
      <c r="B403" s="1"/>
      <c r="C403" s="1"/>
      <c r="D403" s="1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"/>
      <c r="S403" s="1"/>
      <c r="T403" s="1"/>
      <c r="U403" s="1"/>
    </row>
    <row r="404" spans="2:21" x14ac:dyDescent="0.2">
      <c r="B404" s="1"/>
      <c r="C404" s="1"/>
      <c r="D404" s="1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"/>
      <c r="S404" s="1"/>
      <c r="T404" s="1"/>
      <c r="U404" s="1"/>
    </row>
    <row r="405" spans="2:21" x14ac:dyDescent="0.2">
      <c r="B405" s="1"/>
      <c r="C405" s="1"/>
      <c r="D405" s="1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"/>
      <c r="S405" s="1"/>
      <c r="T405" s="1"/>
      <c r="U405" s="1"/>
    </row>
    <row r="406" spans="2:21" x14ac:dyDescent="0.2">
      <c r="B406" s="1"/>
      <c r="C406" s="1"/>
      <c r="D406" s="1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"/>
      <c r="S406" s="1"/>
      <c r="T406" s="1"/>
      <c r="U406" s="1"/>
    </row>
    <row r="407" spans="2:21" x14ac:dyDescent="0.2">
      <c r="B407" s="1"/>
      <c r="C407" s="1"/>
      <c r="D407" s="1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"/>
      <c r="S407" s="1"/>
      <c r="T407" s="1"/>
      <c r="U407" s="1"/>
    </row>
    <row r="408" spans="2:21" x14ac:dyDescent="0.2">
      <c r="B408" s="1"/>
      <c r="C408" s="1"/>
      <c r="D408" s="1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"/>
      <c r="S408" s="1"/>
      <c r="T408" s="1"/>
      <c r="U408" s="1"/>
    </row>
    <row r="409" spans="2:21" x14ac:dyDescent="0.2">
      <c r="B409" s="1"/>
      <c r="C409" s="1"/>
      <c r="D409" s="1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"/>
      <c r="S409" s="1"/>
      <c r="T409" s="1"/>
      <c r="U409" s="1"/>
    </row>
    <row r="410" spans="2:21" x14ac:dyDescent="0.2">
      <c r="B410" s="1"/>
      <c r="C410" s="1"/>
      <c r="D410" s="1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"/>
      <c r="S410" s="1"/>
      <c r="T410" s="1"/>
      <c r="U410" s="1"/>
    </row>
    <row r="411" spans="2:21" x14ac:dyDescent="0.2">
      <c r="B411" s="1"/>
      <c r="C411" s="1"/>
      <c r="D411" s="1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"/>
      <c r="S411" s="1"/>
      <c r="T411" s="1"/>
      <c r="U411" s="1"/>
    </row>
    <row r="412" spans="2:21" x14ac:dyDescent="0.2">
      <c r="B412" s="1"/>
      <c r="C412" s="1"/>
      <c r="D412" s="1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"/>
      <c r="S412" s="1"/>
      <c r="T412" s="1"/>
      <c r="U412" s="1"/>
    </row>
    <row r="413" spans="2:21" x14ac:dyDescent="0.2">
      <c r="B413" s="1"/>
      <c r="C413" s="1"/>
      <c r="D413" s="1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"/>
      <c r="S413" s="1"/>
      <c r="T413" s="1"/>
      <c r="U413" s="1"/>
    </row>
    <row r="414" spans="2:21" x14ac:dyDescent="0.2">
      <c r="B414" s="1"/>
      <c r="C414" s="1"/>
      <c r="D414" s="1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"/>
      <c r="S414" s="1"/>
      <c r="T414" s="1"/>
      <c r="U414" s="1"/>
    </row>
    <row r="415" spans="2:21" x14ac:dyDescent="0.2">
      <c r="B415" s="1"/>
      <c r="C415" s="1"/>
      <c r="D415" s="1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"/>
      <c r="S415" s="1"/>
      <c r="T415" s="1"/>
      <c r="U415" s="1"/>
    </row>
    <row r="416" spans="2:21" x14ac:dyDescent="0.2">
      <c r="B416" s="1"/>
      <c r="C416" s="1"/>
      <c r="D416" s="1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"/>
      <c r="S416" s="1"/>
      <c r="T416" s="1"/>
      <c r="U416" s="1"/>
    </row>
    <row r="417" spans="2:21" x14ac:dyDescent="0.2">
      <c r="B417" s="1"/>
      <c r="C417" s="1"/>
      <c r="D417" s="1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"/>
      <c r="S417" s="1"/>
      <c r="T417" s="1"/>
      <c r="U417" s="1"/>
    </row>
    <row r="418" spans="2:21" x14ac:dyDescent="0.2">
      <c r="B418" s="1"/>
      <c r="C418" s="1"/>
      <c r="D418" s="1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"/>
      <c r="S418" s="1"/>
      <c r="T418" s="1"/>
      <c r="U418" s="1"/>
    </row>
    <row r="419" spans="2:21" x14ac:dyDescent="0.2">
      <c r="B419" s="1"/>
      <c r="C419" s="1"/>
      <c r="D419" s="1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"/>
      <c r="S419" s="1"/>
      <c r="T419" s="1"/>
      <c r="U419" s="1"/>
    </row>
    <row r="420" spans="2:21" x14ac:dyDescent="0.2">
      <c r="B420" s="1"/>
      <c r="C420" s="1"/>
      <c r="D420" s="1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"/>
      <c r="S420" s="1"/>
      <c r="T420" s="1"/>
      <c r="U420" s="1"/>
    </row>
    <row r="421" spans="2:21" x14ac:dyDescent="0.2">
      <c r="B421" s="1"/>
      <c r="C421" s="1"/>
      <c r="D421" s="1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"/>
      <c r="S421" s="1"/>
      <c r="T421" s="1"/>
      <c r="U421" s="1"/>
    </row>
    <row r="422" spans="2:21" x14ac:dyDescent="0.2">
      <c r="B422" s="1"/>
      <c r="C422" s="1"/>
      <c r="D422" s="1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"/>
      <c r="S422" s="1"/>
      <c r="T422" s="1"/>
      <c r="U422" s="1"/>
    </row>
    <row r="423" spans="2:21" ht="13.5" thickBot="1" x14ac:dyDescent="0.25">
      <c r="B423" s="1"/>
      <c r="C423" s="1"/>
      <c r="D423" s="1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"/>
      <c r="S423" s="1"/>
      <c r="T423" s="1"/>
      <c r="U423" s="1"/>
    </row>
    <row r="424" spans="2:21" ht="39.950000000000003" customHeight="1" thickBot="1" x14ac:dyDescent="0.25">
      <c r="B424" s="1"/>
      <c r="C424" s="1"/>
      <c r="D424" s="1"/>
      <c r="E424" s="511" t="s">
        <v>182</v>
      </c>
      <c r="F424" s="512"/>
      <c r="G424" s="512"/>
      <c r="H424" s="512"/>
      <c r="I424" s="512"/>
      <c r="J424" s="512"/>
      <c r="K424" s="512"/>
      <c r="L424" s="512"/>
      <c r="M424" s="512"/>
      <c r="N424" s="512"/>
      <c r="O424" s="512"/>
      <c r="P424" s="512"/>
      <c r="Q424" s="513"/>
      <c r="R424" s="1"/>
      <c r="S424" s="1"/>
      <c r="T424" s="1"/>
      <c r="U424" s="1"/>
    </row>
    <row r="425" spans="2:21" ht="21.95" customHeight="1" x14ac:dyDescent="0.25">
      <c r="B425" s="1"/>
      <c r="C425" s="1"/>
      <c r="D425" s="1"/>
      <c r="E425" s="207"/>
      <c r="F425" s="208"/>
      <c r="G425" s="381" t="s">
        <v>189</v>
      </c>
      <c r="H425" s="208"/>
      <c r="I425" s="208"/>
      <c r="J425" s="209"/>
      <c r="K425" s="210"/>
      <c r="L425" s="210"/>
      <c r="M425" s="211"/>
      <c r="N425" s="211"/>
      <c r="O425" s="211"/>
      <c r="P425" s="211"/>
      <c r="Q425" s="212"/>
      <c r="R425" s="94"/>
      <c r="S425" s="94"/>
      <c r="T425" s="94"/>
      <c r="U425" s="94"/>
    </row>
    <row r="426" spans="2:21" ht="8.1" customHeight="1" x14ac:dyDescent="0.2">
      <c r="B426" s="1"/>
      <c r="C426" s="1"/>
      <c r="D426" s="1"/>
      <c r="E426" s="185"/>
      <c r="F426" s="186"/>
      <c r="G426" s="187"/>
      <c r="H426" s="188"/>
      <c r="I426" s="188"/>
      <c r="J426" s="188"/>
      <c r="K426" s="188"/>
      <c r="L426" s="188"/>
      <c r="M426" s="188"/>
      <c r="N426" s="188"/>
      <c r="O426" s="188"/>
      <c r="P426" s="188"/>
      <c r="Q426" s="189"/>
      <c r="R426" s="1"/>
      <c r="S426" s="1"/>
      <c r="T426" s="1"/>
      <c r="U426" s="1"/>
    </row>
    <row r="427" spans="2:21" ht="18" x14ac:dyDescent="0.25">
      <c r="B427" s="1"/>
      <c r="C427" s="1"/>
      <c r="D427" s="1"/>
      <c r="E427" s="185"/>
      <c r="F427" s="186"/>
      <c r="G427" s="380" t="s">
        <v>267</v>
      </c>
      <c r="H427" s="188"/>
      <c r="I427" s="188"/>
      <c r="J427" s="188"/>
      <c r="K427" s="188"/>
      <c r="L427" s="188"/>
      <c r="M427" s="188"/>
      <c r="N427" s="188"/>
      <c r="O427" s="188"/>
      <c r="P427" s="188"/>
      <c r="Q427" s="189"/>
      <c r="R427" s="1"/>
      <c r="S427" s="1"/>
      <c r="T427" s="1"/>
      <c r="U427" s="1"/>
    </row>
    <row r="428" spans="2:21" ht="18" x14ac:dyDescent="0.25">
      <c r="B428" s="1"/>
      <c r="C428" s="1"/>
      <c r="D428" s="1"/>
      <c r="E428" s="185"/>
      <c r="F428" s="188"/>
      <c r="G428" s="380" t="s">
        <v>269</v>
      </c>
      <c r="H428" s="188"/>
      <c r="I428" s="188"/>
      <c r="J428" s="188"/>
      <c r="K428" s="188"/>
      <c r="L428" s="188"/>
      <c r="M428" s="188"/>
      <c r="N428" s="188"/>
      <c r="O428" s="188"/>
      <c r="P428" s="188"/>
      <c r="Q428" s="189"/>
      <c r="R428" s="1"/>
      <c r="S428" s="1"/>
      <c r="T428" s="1"/>
      <c r="U428" s="1"/>
    </row>
    <row r="429" spans="2:21" ht="18" x14ac:dyDescent="0.25">
      <c r="B429" s="1"/>
      <c r="C429" s="1"/>
      <c r="D429" s="1"/>
      <c r="E429" s="185"/>
      <c r="F429" s="188"/>
      <c r="G429" s="380" t="s">
        <v>268</v>
      </c>
      <c r="H429" s="188"/>
      <c r="I429" s="188"/>
      <c r="J429" s="188"/>
      <c r="K429" s="188"/>
      <c r="L429" s="188"/>
      <c r="M429" s="188"/>
      <c r="N429" s="188"/>
      <c r="O429" s="188"/>
      <c r="P429" s="188"/>
      <c r="Q429" s="189"/>
      <c r="R429" s="1"/>
      <c r="S429" s="1"/>
      <c r="T429" s="1"/>
      <c r="U429" s="1"/>
    </row>
    <row r="430" spans="2:21" ht="9.9499999999999993" customHeight="1" x14ac:dyDescent="0.2">
      <c r="B430" s="1"/>
      <c r="C430" s="1"/>
      <c r="D430" s="1"/>
      <c r="E430" s="190"/>
      <c r="F430" s="188"/>
      <c r="G430" s="191"/>
      <c r="H430" s="188"/>
      <c r="I430" s="188"/>
      <c r="J430" s="188"/>
      <c r="K430" s="188"/>
      <c r="L430" s="188"/>
      <c r="M430" s="188"/>
      <c r="N430" s="188"/>
      <c r="O430" s="188"/>
      <c r="P430" s="188"/>
      <c r="Q430" s="189"/>
      <c r="R430" s="1"/>
      <c r="S430" s="1"/>
      <c r="T430" s="1"/>
      <c r="U430" s="1"/>
    </row>
    <row r="431" spans="2:21" ht="21.95" customHeight="1" x14ac:dyDescent="0.25">
      <c r="B431" s="1"/>
      <c r="C431" s="1"/>
      <c r="D431" s="1"/>
      <c r="E431" s="100"/>
      <c r="F431" s="101"/>
      <c r="G431" s="382" t="s">
        <v>183</v>
      </c>
      <c r="H431" s="101"/>
      <c r="I431" s="101"/>
      <c r="J431" s="105"/>
      <c r="K431" s="102"/>
      <c r="L431" s="102"/>
      <c r="M431" s="103"/>
      <c r="N431" s="103"/>
      <c r="O431" s="103"/>
      <c r="P431" s="103"/>
      <c r="Q431" s="104"/>
      <c r="R431" s="94"/>
      <c r="S431" s="94"/>
      <c r="T431" s="94"/>
      <c r="U431" s="94"/>
    </row>
    <row r="432" spans="2:21" ht="9.9499999999999993" customHeight="1" x14ac:dyDescent="0.2">
      <c r="B432" s="1"/>
      <c r="C432" s="1"/>
      <c r="D432" s="1"/>
      <c r="E432" s="185"/>
      <c r="F432" s="186"/>
      <c r="G432" s="187"/>
      <c r="H432" s="188"/>
      <c r="I432" s="188"/>
      <c r="J432" s="188"/>
      <c r="K432" s="188"/>
      <c r="L432" s="188"/>
      <c r="M432" s="188"/>
      <c r="N432" s="188"/>
      <c r="O432" s="188"/>
      <c r="P432" s="188"/>
      <c r="Q432" s="189"/>
      <c r="R432" s="1"/>
      <c r="S432" s="1"/>
      <c r="T432" s="1"/>
      <c r="U432" s="1"/>
    </row>
    <row r="433" spans="2:21" ht="18" x14ac:dyDescent="0.25">
      <c r="B433" s="1"/>
      <c r="C433" s="1"/>
      <c r="D433" s="1"/>
      <c r="E433" s="185"/>
      <c r="F433" s="186"/>
      <c r="G433" s="380" t="s">
        <v>217</v>
      </c>
      <c r="H433" s="188"/>
      <c r="I433" s="188"/>
      <c r="J433" s="188"/>
      <c r="K433" s="188"/>
      <c r="L433" s="188"/>
      <c r="M433" s="188"/>
      <c r="N433" s="188"/>
      <c r="O433" s="188"/>
      <c r="P433" s="188"/>
      <c r="Q433" s="189"/>
      <c r="R433" s="1"/>
      <c r="S433" s="1"/>
      <c r="T433" s="1"/>
      <c r="U433" s="1"/>
    </row>
    <row r="434" spans="2:21" ht="18" x14ac:dyDescent="0.25">
      <c r="B434" s="1"/>
      <c r="C434" s="1"/>
      <c r="D434" s="1"/>
      <c r="E434" s="185"/>
      <c r="F434" s="188"/>
      <c r="G434" s="380" t="s">
        <v>216</v>
      </c>
      <c r="H434" s="188"/>
      <c r="I434" s="188"/>
      <c r="J434" s="188"/>
      <c r="K434" s="188"/>
      <c r="L434" s="188"/>
      <c r="M434" s="188"/>
      <c r="N434" s="188"/>
      <c r="O434" s="188"/>
      <c r="P434" s="188"/>
      <c r="Q434" s="189"/>
      <c r="R434" s="1"/>
      <c r="S434" s="1"/>
      <c r="T434" s="1"/>
      <c r="U434" s="1"/>
    </row>
    <row r="435" spans="2:21" ht="20.100000000000001" customHeight="1" thickBot="1" x14ac:dyDescent="0.25">
      <c r="B435" s="1"/>
      <c r="C435" s="1"/>
      <c r="D435" s="1"/>
      <c r="E435" s="190"/>
      <c r="F435" s="188"/>
      <c r="G435" s="191"/>
      <c r="H435" s="188"/>
      <c r="I435" s="188"/>
      <c r="J435" s="188"/>
      <c r="K435" s="188"/>
      <c r="L435" s="188"/>
      <c r="M435" s="188"/>
      <c r="N435" s="188"/>
      <c r="O435" s="188"/>
      <c r="P435" s="188"/>
      <c r="Q435" s="189"/>
      <c r="R435" s="1"/>
      <c r="S435" s="392">
        <f ca="1">TODAY()</f>
        <v>41788</v>
      </c>
      <c r="T435" s="1"/>
      <c r="U435" s="1"/>
    </row>
    <row r="436" spans="2:21" ht="24.95" customHeight="1" thickBot="1" x14ac:dyDescent="0.25">
      <c r="B436" s="1"/>
      <c r="C436" s="1"/>
      <c r="D436" s="1"/>
      <c r="E436" s="182"/>
      <c r="F436" s="383" t="s">
        <v>270</v>
      </c>
      <c r="G436" s="183"/>
      <c r="H436" s="183"/>
      <c r="I436" s="183"/>
      <c r="J436" s="183"/>
      <c r="K436" s="183"/>
      <c r="L436" s="183"/>
      <c r="M436" s="183"/>
      <c r="N436" s="183"/>
      <c r="O436" s="183"/>
      <c r="P436" s="183"/>
      <c r="Q436" s="184"/>
      <c r="R436" s="94"/>
      <c r="S436" s="94"/>
      <c r="T436" s="94"/>
      <c r="U436" s="94"/>
    </row>
    <row r="437" spans="2:21" ht="15" customHeight="1" x14ac:dyDescent="0.2">
      <c r="B437" s="1"/>
      <c r="C437" s="1"/>
      <c r="D437" s="1"/>
      <c r="E437" s="192"/>
      <c r="F437" s="193"/>
      <c r="G437" s="194"/>
      <c r="H437" s="195"/>
      <c r="I437" s="195"/>
      <c r="J437" s="195"/>
      <c r="K437" s="195"/>
      <c r="L437" s="195"/>
      <c r="M437" s="195"/>
      <c r="N437" s="195"/>
      <c r="O437" s="195"/>
      <c r="P437" s="195"/>
      <c r="Q437" s="196"/>
      <c r="R437" s="1"/>
      <c r="S437" s="1"/>
      <c r="T437" s="1"/>
      <c r="U437" s="1"/>
    </row>
    <row r="438" spans="2:21" ht="18" customHeight="1" x14ac:dyDescent="0.25">
      <c r="B438" s="1"/>
      <c r="C438" s="1"/>
      <c r="D438" s="1"/>
      <c r="E438" s="185"/>
      <c r="F438" s="188"/>
      <c r="G438" s="205" t="s">
        <v>228</v>
      </c>
      <c r="H438" s="188"/>
      <c r="I438" s="188"/>
      <c r="J438" s="188"/>
      <c r="K438" s="188"/>
      <c r="L438" s="188"/>
      <c r="M438" s="188"/>
      <c r="N438" s="188"/>
      <c r="O438" s="188"/>
      <c r="P438" s="188"/>
      <c r="Q438" s="189"/>
      <c r="R438" s="1"/>
      <c r="S438" s="1"/>
      <c r="T438" s="1"/>
      <c r="U438" s="1"/>
    </row>
    <row r="439" spans="2:21" ht="20.100000000000001" customHeight="1" x14ac:dyDescent="0.2">
      <c r="B439" s="1"/>
      <c r="C439" s="1"/>
      <c r="D439" s="1"/>
      <c r="E439" s="185"/>
      <c r="F439" s="188"/>
      <c r="G439" s="206" t="s">
        <v>186</v>
      </c>
      <c r="H439" s="188"/>
      <c r="I439" s="188"/>
      <c r="J439" s="188"/>
      <c r="K439" s="188"/>
      <c r="L439" s="188"/>
      <c r="M439" s="188"/>
      <c r="N439" s="188"/>
      <c r="O439" s="188"/>
      <c r="P439" s="188"/>
      <c r="Q439" s="189"/>
      <c r="R439" s="1"/>
      <c r="S439" s="1"/>
      <c r="T439" s="1"/>
      <c r="U439" s="1"/>
    </row>
    <row r="440" spans="2:21" ht="20.100000000000001" customHeight="1" x14ac:dyDescent="0.2">
      <c r="B440" s="1"/>
      <c r="C440" s="1"/>
      <c r="D440" s="1"/>
      <c r="E440" s="185"/>
      <c r="F440" s="188"/>
      <c r="G440" s="197" t="s">
        <v>184</v>
      </c>
      <c r="H440" s="188"/>
      <c r="I440" s="188"/>
      <c r="J440" s="188"/>
      <c r="K440" s="188"/>
      <c r="L440" s="188"/>
      <c r="M440" s="188"/>
      <c r="N440" s="188"/>
      <c r="O440" s="188"/>
      <c r="P440" s="188"/>
      <c r="Q440" s="189"/>
      <c r="R440" s="1"/>
      <c r="S440" s="1"/>
      <c r="T440" s="1"/>
      <c r="U440" s="1"/>
    </row>
    <row r="441" spans="2:21" ht="20.100000000000001" customHeight="1" x14ac:dyDescent="0.2">
      <c r="B441" s="1"/>
      <c r="C441" s="1"/>
      <c r="D441" s="1"/>
      <c r="E441" s="185"/>
      <c r="F441" s="188"/>
      <c r="G441" s="197" t="s">
        <v>212</v>
      </c>
      <c r="H441" s="188"/>
      <c r="I441" s="188"/>
      <c r="J441" s="188"/>
      <c r="K441" s="188"/>
      <c r="L441" s="188"/>
      <c r="M441" s="188"/>
      <c r="N441" s="188"/>
      <c r="O441" s="188"/>
      <c r="P441" s="188"/>
      <c r="Q441" s="189"/>
      <c r="R441" s="1"/>
      <c r="S441" s="1"/>
      <c r="T441" s="1"/>
      <c r="U441" s="1"/>
    </row>
    <row r="442" spans="2:21" ht="20.100000000000001" customHeight="1" x14ac:dyDescent="0.2">
      <c r="B442" s="1"/>
      <c r="C442" s="1"/>
      <c r="D442" s="1"/>
      <c r="E442" s="185"/>
      <c r="F442" s="188"/>
      <c r="G442" s="197" t="s">
        <v>213</v>
      </c>
      <c r="H442" s="188"/>
      <c r="I442" s="188"/>
      <c r="J442" s="188"/>
      <c r="K442" s="188"/>
      <c r="L442" s="188"/>
      <c r="M442" s="188"/>
      <c r="N442" s="188"/>
      <c r="O442" s="188"/>
      <c r="P442" s="188"/>
      <c r="Q442" s="189"/>
      <c r="R442" s="1"/>
      <c r="S442" s="1"/>
      <c r="T442" s="1"/>
      <c r="U442" s="1"/>
    </row>
    <row r="443" spans="2:21" ht="20.100000000000001" customHeight="1" x14ac:dyDescent="0.2">
      <c r="B443" s="1"/>
      <c r="C443" s="1"/>
      <c r="D443" s="1"/>
      <c r="E443" s="185"/>
      <c r="F443" s="188"/>
      <c r="G443" s="197" t="s">
        <v>185</v>
      </c>
      <c r="H443" s="188"/>
      <c r="I443" s="188"/>
      <c r="J443" s="188"/>
      <c r="K443" s="188"/>
      <c r="L443" s="188"/>
      <c r="M443" s="188"/>
      <c r="N443" s="188"/>
      <c r="O443" s="188"/>
      <c r="P443" s="188"/>
      <c r="Q443" s="189"/>
      <c r="R443" s="1"/>
      <c r="S443" s="1"/>
      <c r="T443" s="1"/>
      <c r="U443" s="1"/>
    </row>
    <row r="444" spans="2:21" ht="24.95" customHeight="1" x14ac:dyDescent="0.2">
      <c r="B444" s="1"/>
      <c r="C444" s="1"/>
      <c r="D444" s="1"/>
      <c r="E444" s="185"/>
      <c r="F444" s="188"/>
      <c r="G444" s="384" t="s">
        <v>272</v>
      </c>
      <c r="H444" s="188"/>
      <c r="I444" s="188"/>
      <c r="J444" s="222"/>
      <c r="K444" s="188"/>
      <c r="L444" s="223"/>
      <c r="M444" s="188"/>
      <c r="N444" s="188"/>
      <c r="O444" s="188"/>
      <c r="P444" s="188"/>
      <c r="Q444" s="189"/>
      <c r="R444" s="1"/>
      <c r="S444" s="1"/>
      <c r="T444" s="1"/>
      <c r="U444" s="1"/>
    </row>
    <row r="445" spans="2:21" ht="18" customHeight="1" x14ac:dyDescent="0.2">
      <c r="B445" s="1"/>
      <c r="C445" s="1"/>
      <c r="D445" s="1"/>
      <c r="E445" s="185"/>
      <c r="F445" s="188"/>
      <c r="G445" s="384"/>
      <c r="H445" s="188"/>
      <c r="I445" s="188"/>
      <c r="J445" s="222"/>
      <c r="K445" s="188"/>
      <c r="L445" s="223"/>
      <c r="M445" s="188"/>
      <c r="N445" s="188"/>
      <c r="O445" s="188"/>
      <c r="P445" s="188"/>
      <c r="Q445" s="189"/>
      <c r="R445" s="1"/>
      <c r="S445" s="1"/>
      <c r="T445" s="1"/>
      <c r="U445" s="1"/>
    </row>
    <row r="446" spans="2:21" ht="29.1" customHeight="1" x14ac:dyDescent="0.3">
      <c r="B446" s="1"/>
      <c r="C446" s="1"/>
      <c r="D446" s="1"/>
      <c r="E446" s="185"/>
      <c r="F446" s="188"/>
      <c r="G446" s="384"/>
      <c r="H446" s="188"/>
      <c r="I446" s="188"/>
      <c r="J446" s="475" t="s">
        <v>277</v>
      </c>
      <c r="K446" s="476"/>
      <c r="L446" s="476"/>
      <c r="M446" s="477">
        <f ca="1">YEAR(S435)</f>
        <v>2014</v>
      </c>
      <c r="N446" s="478"/>
      <c r="O446" s="386"/>
      <c r="P446" s="188"/>
      <c r="Q446" s="189"/>
      <c r="R446" s="1"/>
      <c r="S446" s="1"/>
      <c r="T446" s="1"/>
      <c r="U446" s="1"/>
    </row>
    <row r="447" spans="2:21" ht="27.95" customHeight="1" x14ac:dyDescent="0.6">
      <c r="B447" s="1"/>
      <c r="C447" s="1"/>
      <c r="D447" s="1"/>
      <c r="E447" s="185"/>
      <c r="F447" s="188"/>
      <c r="G447" s="384"/>
      <c r="H447" s="188"/>
      <c r="I447" s="188"/>
      <c r="J447" s="479" t="s">
        <v>308</v>
      </c>
      <c r="K447" s="480"/>
      <c r="L447" s="480"/>
      <c r="M447" s="480"/>
      <c r="N447" s="481"/>
      <c r="O447" s="385"/>
      <c r="P447" s="188"/>
      <c r="Q447" s="189"/>
      <c r="R447" s="1"/>
      <c r="S447" s="1"/>
      <c r="T447" s="1"/>
      <c r="U447" s="1"/>
    </row>
    <row r="448" spans="2:21" ht="18" customHeight="1" x14ac:dyDescent="0.2">
      <c r="B448" s="1"/>
      <c r="C448" s="1"/>
      <c r="D448" s="1"/>
      <c r="E448" s="198"/>
      <c r="F448" s="199"/>
      <c r="G448" s="200"/>
      <c r="H448" s="199"/>
      <c r="I448" s="199"/>
      <c r="J448" s="199"/>
      <c r="K448" s="199"/>
      <c r="L448" s="199"/>
      <c r="M448" s="199"/>
      <c r="N448" s="199"/>
      <c r="O448" s="199"/>
      <c r="P448" s="199"/>
      <c r="Q448" s="201"/>
      <c r="R448" s="1"/>
      <c r="S448" s="1"/>
      <c r="T448" s="1"/>
      <c r="U448" s="1"/>
    </row>
    <row r="449" spans="2:21" ht="35.1" customHeight="1" x14ac:dyDescent="0.25">
      <c r="B449" s="1"/>
      <c r="C449" s="1"/>
      <c r="D449" s="1"/>
      <c r="E449" s="202"/>
      <c r="F449" s="203"/>
      <c r="G449" s="389" t="s">
        <v>229</v>
      </c>
      <c r="H449" s="203"/>
      <c r="I449" s="203"/>
      <c r="J449" s="203"/>
      <c r="K449" s="203"/>
      <c r="L449" s="203"/>
      <c r="M449" s="203"/>
      <c r="N449" s="203"/>
      <c r="O449" s="203"/>
      <c r="P449" s="203"/>
      <c r="Q449" s="204"/>
      <c r="R449" s="1"/>
      <c r="S449" s="1"/>
      <c r="T449" s="1"/>
      <c r="U449" s="1"/>
    </row>
    <row r="450" spans="2:21" ht="20.100000000000001" customHeight="1" x14ac:dyDescent="0.2">
      <c r="B450" s="1"/>
      <c r="C450" s="1"/>
      <c r="D450" s="1"/>
      <c r="E450" s="185"/>
      <c r="F450" s="188"/>
      <c r="G450" s="206" t="s">
        <v>187</v>
      </c>
      <c r="H450" s="188"/>
      <c r="I450" s="188"/>
      <c r="J450" s="188"/>
      <c r="K450" s="188"/>
      <c r="L450" s="188"/>
      <c r="M450" s="188"/>
      <c r="N450" s="188"/>
      <c r="O450" s="188"/>
      <c r="P450" s="188"/>
      <c r="Q450" s="189"/>
      <c r="R450" s="1"/>
      <c r="S450" s="1"/>
      <c r="T450" s="1"/>
      <c r="U450" s="1"/>
    </row>
    <row r="451" spans="2:21" ht="20.100000000000001" customHeight="1" x14ac:dyDescent="0.2">
      <c r="B451" s="1"/>
      <c r="C451" s="1"/>
      <c r="D451" s="1"/>
      <c r="E451" s="185"/>
      <c r="F451" s="188"/>
      <c r="G451" s="197" t="s">
        <v>188</v>
      </c>
      <c r="H451" s="188"/>
      <c r="I451" s="188"/>
      <c r="J451" s="188"/>
      <c r="K451" s="188"/>
      <c r="L451" s="188"/>
      <c r="M451" s="188"/>
      <c r="N451" s="188"/>
      <c r="O451" s="188"/>
      <c r="P451" s="188"/>
      <c r="Q451" s="189"/>
      <c r="R451" s="1"/>
      <c r="S451" s="1"/>
      <c r="T451" s="1"/>
      <c r="U451" s="1"/>
    </row>
    <row r="452" spans="2:21" ht="20.100000000000001" customHeight="1" x14ac:dyDescent="0.2">
      <c r="B452" s="1"/>
      <c r="C452" s="1"/>
      <c r="D452" s="1"/>
      <c r="E452" s="185"/>
      <c r="F452" s="188"/>
      <c r="G452" s="197" t="s">
        <v>273</v>
      </c>
      <c r="H452" s="188"/>
      <c r="I452" s="188"/>
      <c r="J452" s="188"/>
      <c r="K452" s="188"/>
      <c r="L452" s="188"/>
      <c r="M452" s="188"/>
      <c r="N452" s="188"/>
      <c r="O452" s="188"/>
      <c r="P452" s="188"/>
      <c r="Q452" s="189"/>
      <c r="R452" s="1"/>
      <c r="S452" s="1"/>
      <c r="T452" s="1"/>
      <c r="U452" s="1"/>
    </row>
    <row r="453" spans="2:21" ht="20.100000000000001" customHeight="1" x14ac:dyDescent="0.2">
      <c r="B453" s="1"/>
      <c r="C453" s="1"/>
      <c r="D453" s="1"/>
      <c r="E453" s="185"/>
      <c r="F453" s="188"/>
      <c r="G453" s="197" t="s">
        <v>274</v>
      </c>
      <c r="H453" s="188"/>
      <c r="I453" s="188"/>
      <c r="J453" s="188"/>
      <c r="K453" s="188"/>
      <c r="L453" s="188"/>
      <c r="M453" s="188"/>
      <c r="N453" s="188"/>
      <c r="O453" s="188"/>
      <c r="P453" s="188"/>
      <c r="Q453" s="189"/>
      <c r="R453" s="1"/>
      <c r="S453" s="1"/>
      <c r="T453" s="1"/>
      <c r="U453" s="1"/>
    </row>
    <row r="454" spans="2:21" ht="20.100000000000001" customHeight="1" x14ac:dyDescent="0.2">
      <c r="B454" s="1"/>
      <c r="C454" s="1"/>
      <c r="D454" s="1"/>
      <c r="E454" s="185"/>
      <c r="F454" s="188"/>
      <c r="G454" s="197" t="s">
        <v>275</v>
      </c>
      <c r="H454" s="188"/>
      <c r="I454" s="188"/>
      <c r="J454" s="188"/>
      <c r="K454" s="188"/>
      <c r="L454" s="188"/>
      <c r="M454" s="188"/>
      <c r="N454" s="188"/>
      <c r="O454" s="188"/>
      <c r="P454" s="188"/>
      <c r="Q454" s="189"/>
      <c r="R454" s="1"/>
      <c r="S454" s="1"/>
      <c r="T454" s="1"/>
      <c r="U454" s="1"/>
    </row>
    <row r="455" spans="2:21" ht="24.95" customHeight="1" x14ac:dyDescent="0.2">
      <c r="B455" s="1"/>
      <c r="C455" s="1"/>
      <c r="D455" s="1"/>
      <c r="E455" s="185"/>
      <c r="F455" s="188"/>
      <c r="G455" s="384" t="s">
        <v>272</v>
      </c>
      <c r="H455" s="188"/>
      <c r="I455" s="188"/>
      <c r="J455" s="222"/>
      <c r="K455" s="188"/>
      <c r="L455" s="223"/>
      <c r="M455" s="188"/>
      <c r="N455" s="188"/>
      <c r="O455" s="188"/>
      <c r="P455" s="188"/>
      <c r="Q455" s="189"/>
      <c r="R455" s="1"/>
      <c r="S455" s="1"/>
      <c r="T455" s="1"/>
      <c r="U455" s="1"/>
    </row>
    <row r="456" spans="2:21" ht="18" customHeight="1" x14ac:dyDescent="0.2">
      <c r="B456" s="1"/>
      <c r="C456" s="1"/>
      <c r="D456" s="1"/>
      <c r="E456" s="185"/>
      <c r="F456" s="188"/>
      <c r="G456" s="197"/>
      <c r="H456" s="188"/>
      <c r="I456" s="188"/>
      <c r="J456" s="188"/>
      <c r="K456" s="188"/>
      <c r="L456" s="188"/>
      <c r="M456" s="188"/>
      <c r="N456" s="188"/>
      <c r="O456" s="188"/>
      <c r="P456" s="188"/>
      <c r="Q456" s="189"/>
      <c r="R456" s="1"/>
      <c r="S456" s="1"/>
      <c r="T456" s="1"/>
      <c r="U456" s="1"/>
    </row>
    <row r="457" spans="2:21" ht="29.1" customHeight="1" x14ac:dyDescent="0.3">
      <c r="B457" s="1"/>
      <c r="C457" s="1"/>
      <c r="D457" s="1"/>
      <c r="E457" s="185"/>
      <c r="F457" s="188"/>
      <c r="G457" s="197"/>
      <c r="H457" s="188"/>
      <c r="I457" s="188"/>
      <c r="J457" s="482" t="s">
        <v>276</v>
      </c>
      <c r="K457" s="483"/>
      <c r="L457" s="483"/>
      <c r="M457" s="484">
        <f ca="1">YEAR($S$435)</f>
        <v>2014</v>
      </c>
      <c r="N457" s="485"/>
      <c r="O457" s="386"/>
      <c r="P457" s="188"/>
      <c r="Q457" s="189"/>
      <c r="R457" s="1"/>
      <c r="S457" s="1"/>
      <c r="T457" s="1"/>
      <c r="U457" s="1"/>
    </row>
    <row r="458" spans="2:21" ht="27.95" customHeight="1" x14ac:dyDescent="0.6">
      <c r="B458" s="1"/>
      <c r="C458" s="1"/>
      <c r="D458" s="1"/>
      <c r="E458" s="185"/>
      <c r="F458" s="188"/>
      <c r="G458" s="197"/>
      <c r="H458" s="188"/>
      <c r="I458" s="188"/>
      <c r="J458" s="472" t="s">
        <v>308</v>
      </c>
      <c r="K458" s="473"/>
      <c r="L458" s="473"/>
      <c r="M458" s="473"/>
      <c r="N458" s="474"/>
      <c r="O458" s="385"/>
      <c r="P458" s="188"/>
      <c r="Q458" s="189"/>
      <c r="R458" s="1"/>
      <c r="S458" s="1"/>
      <c r="T458" s="1"/>
      <c r="U458" s="1"/>
    </row>
    <row r="459" spans="2:21" ht="20.100000000000001" customHeight="1" thickBot="1" x14ac:dyDescent="0.25">
      <c r="B459" s="1"/>
      <c r="C459" s="1"/>
      <c r="D459" s="1"/>
      <c r="E459" s="390"/>
      <c r="F459" s="387"/>
      <c r="G459" s="388"/>
      <c r="H459" s="387"/>
      <c r="I459" s="387"/>
      <c r="J459" s="387"/>
      <c r="K459" s="387"/>
      <c r="L459" s="387"/>
      <c r="M459" s="387"/>
      <c r="N459" s="387"/>
      <c r="O459" s="387"/>
      <c r="P459" s="387"/>
      <c r="Q459" s="391"/>
      <c r="R459" s="1"/>
      <c r="S459" s="1"/>
      <c r="T459" s="1"/>
      <c r="U459" s="1"/>
    </row>
    <row r="460" spans="2:21" ht="24.95" customHeight="1" thickBot="1" x14ac:dyDescent="0.25">
      <c r="B460" s="1"/>
      <c r="C460" s="1"/>
      <c r="D460" s="1"/>
      <c r="E460" s="182"/>
      <c r="F460" s="383" t="s">
        <v>271</v>
      </c>
      <c r="G460" s="183"/>
      <c r="H460" s="183"/>
      <c r="I460" s="183"/>
      <c r="J460" s="183"/>
      <c r="K460" s="183"/>
      <c r="L460" s="183"/>
      <c r="M460" s="183"/>
      <c r="N460" s="183"/>
      <c r="O460" s="183"/>
      <c r="P460" s="183"/>
      <c r="Q460" s="184"/>
      <c r="R460" s="1"/>
      <c r="S460" s="1"/>
      <c r="T460" s="1"/>
      <c r="U460" s="1"/>
    </row>
    <row r="461" spans="2:21" ht="15" customHeight="1" x14ac:dyDescent="0.2">
      <c r="B461" s="1"/>
      <c r="C461" s="1"/>
      <c r="D461" s="1"/>
      <c r="E461" s="192"/>
      <c r="F461" s="193"/>
      <c r="G461" s="194"/>
      <c r="H461" s="195"/>
      <c r="I461" s="195"/>
      <c r="J461" s="195"/>
      <c r="K461" s="195"/>
      <c r="L461" s="195"/>
      <c r="M461" s="195"/>
      <c r="N461" s="195"/>
      <c r="O461" s="195"/>
      <c r="P461" s="195"/>
      <c r="Q461" s="196"/>
      <c r="R461" s="1"/>
      <c r="S461" s="1"/>
      <c r="T461" s="1"/>
      <c r="U461" s="1"/>
    </row>
    <row r="462" spans="2:21" ht="18" customHeight="1" x14ac:dyDescent="0.25">
      <c r="B462" s="1"/>
      <c r="C462" s="1"/>
      <c r="D462" s="1"/>
      <c r="E462" s="185"/>
      <c r="F462" s="188"/>
      <c r="G462" s="205" t="s">
        <v>228</v>
      </c>
      <c r="H462" s="188"/>
      <c r="I462" s="188"/>
      <c r="J462" s="188"/>
      <c r="K462" s="188"/>
      <c r="L462" s="188"/>
      <c r="M462" s="188"/>
      <c r="N462" s="188"/>
      <c r="O462" s="188"/>
      <c r="P462" s="188"/>
      <c r="Q462" s="189"/>
      <c r="R462" s="1"/>
      <c r="S462" s="1"/>
      <c r="T462" s="1"/>
      <c r="U462" s="1"/>
    </row>
    <row r="463" spans="2:21" ht="18" customHeight="1" x14ac:dyDescent="0.2">
      <c r="B463" s="1"/>
      <c r="C463" s="1"/>
      <c r="D463" s="1"/>
      <c r="E463" s="185"/>
      <c r="F463" s="188"/>
      <c r="G463" s="206" t="s">
        <v>278</v>
      </c>
      <c r="H463" s="188"/>
      <c r="I463" s="188"/>
      <c r="J463" s="188"/>
      <c r="K463" s="188"/>
      <c r="L463" s="188"/>
      <c r="M463" s="188"/>
      <c r="N463" s="188"/>
      <c r="O463" s="188"/>
      <c r="P463" s="188"/>
      <c r="Q463" s="189"/>
      <c r="R463" s="1"/>
      <c r="S463" s="1"/>
      <c r="T463" s="1"/>
      <c r="U463" s="1"/>
    </row>
    <row r="464" spans="2:21" ht="18" customHeight="1" x14ac:dyDescent="0.2">
      <c r="B464" s="1"/>
      <c r="C464" s="1"/>
      <c r="D464" s="1"/>
      <c r="E464" s="185"/>
      <c r="F464" s="188"/>
      <c r="G464" s="213" t="s">
        <v>279</v>
      </c>
      <c r="H464" s="188"/>
      <c r="I464" s="188"/>
      <c r="J464" s="188"/>
      <c r="K464" s="188"/>
      <c r="L464" s="188"/>
      <c r="M464" s="188"/>
      <c r="N464" s="188"/>
      <c r="O464" s="188"/>
      <c r="P464" s="188"/>
      <c r="Q464" s="189"/>
      <c r="R464" s="1"/>
      <c r="S464" s="1"/>
      <c r="T464" s="1"/>
      <c r="U464" s="1"/>
    </row>
    <row r="465" spans="2:21" ht="18" customHeight="1" x14ac:dyDescent="0.2">
      <c r="B465" s="1"/>
      <c r="C465" s="1"/>
      <c r="D465" s="1"/>
      <c r="E465" s="185"/>
      <c r="F465" s="188"/>
      <c r="G465" s="213" t="s">
        <v>280</v>
      </c>
      <c r="H465" s="188"/>
      <c r="I465" s="188"/>
      <c r="J465" s="188"/>
      <c r="K465" s="188"/>
      <c r="L465" s="188"/>
      <c r="M465" s="188"/>
      <c r="N465" s="188"/>
      <c r="O465" s="188"/>
      <c r="P465" s="188"/>
      <c r="Q465" s="189"/>
      <c r="R465" s="1"/>
      <c r="S465" s="1"/>
      <c r="T465" s="1"/>
      <c r="U465" s="1"/>
    </row>
    <row r="466" spans="2:21" ht="18" customHeight="1" x14ac:dyDescent="0.2">
      <c r="B466" s="1"/>
      <c r="C466" s="1"/>
      <c r="D466" s="1"/>
      <c r="E466" s="185"/>
      <c r="F466" s="188"/>
      <c r="G466" s="197" t="s">
        <v>190</v>
      </c>
      <c r="H466" s="188"/>
      <c r="I466" s="188"/>
      <c r="J466" s="188"/>
      <c r="K466" s="188"/>
      <c r="L466" s="188"/>
      <c r="M466" s="188"/>
      <c r="N466" s="188"/>
      <c r="O466" s="188"/>
      <c r="P466" s="188"/>
      <c r="Q466" s="189"/>
      <c r="R466" s="1"/>
      <c r="S466" s="1"/>
      <c r="T466" s="1"/>
      <c r="U466" s="1"/>
    </row>
    <row r="467" spans="2:21" ht="18" customHeight="1" x14ac:dyDescent="0.2">
      <c r="B467" s="1"/>
      <c r="C467" s="1"/>
      <c r="D467" s="1"/>
      <c r="E467" s="185"/>
      <c r="F467" s="188"/>
      <c r="G467" s="197" t="s">
        <v>191</v>
      </c>
      <c r="H467" s="188"/>
      <c r="I467" s="188"/>
      <c r="J467" s="188"/>
      <c r="K467" s="188"/>
      <c r="L467" s="188"/>
      <c r="M467" s="188"/>
      <c r="N467" s="188"/>
      <c r="O467" s="188"/>
      <c r="P467" s="188"/>
      <c r="Q467" s="189"/>
      <c r="R467" s="1"/>
      <c r="S467" s="1"/>
      <c r="T467" s="1"/>
      <c r="U467" s="1"/>
    </row>
    <row r="468" spans="2:21" ht="18" customHeight="1" x14ac:dyDescent="0.2">
      <c r="B468" s="1"/>
      <c r="C468" s="1"/>
      <c r="D468" s="1"/>
      <c r="E468" s="185"/>
      <c r="F468" s="188"/>
      <c r="G468" s="197" t="s">
        <v>192</v>
      </c>
      <c r="H468" s="188"/>
      <c r="I468" s="188"/>
      <c r="J468" s="188"/>
      <c r="K468" s="188"/>
      <c r="L468" s="188"/>
      <c r="M468" s="188"/>
      <c r="N468" s="188"/>
      <c r="O468" s="188"/>
      <c r="P468" s="188"/>
      <c r="Q468" s="189"/>
      <c r="R468" s="1"/>
      <c r="S468" s="1"/>
      <c r="T468" s="1"/>
      <c r="U468" s="1"/>
    </row>
    <row r="469" spans="2:21" ht="18" customHeight="1" x14ac:dyDescent="0.2">
      <c r="B469" s="1"/>
      <c r="C469" s="1"/>
      <c r="D469" s="1"/>
      <c r="E469" s="185"/>
      <c r="F469" s="188"/>
      <c r="G469" s="197" t="s">
        <v>281</v>
      </c>
      <c r="H469" s="188"/>
      <c r="I469" s="188"/>
      <c r="J469" s="188"/>
      <c r="K469" s="188"/>
      <c r="L469" s="188"/>
      <c r="M469" s="188"/>
      <c r="N469" s="188"/>
      <c r="O469" s="188"/>
      <c r="P469" s="188"/>
      <c r="Q469" s="189"/>
      <c r="R469" s="1"/>
      <c r="S469" s="1"/>
      <c r="T469" s="1"/>
      <c r="U469" s="1"/>
    </row>
    <row r="470" spans="2:21" ht="18" customHeight="1" x14ac:dyDescent="0.2">
      <c r="B470" s="1"/>
      <c r="C470" s="1"/>
      <c r="D470" s="1"/>
      <c r="E470" s="185"/>
      <c r="F470" s="188"/>
      <c r="G470" s="197" t="s">
        <v>282</v>
      </c>
      <c r="H470" s="188"/>
      <c r="I470" s="188"/>
      <c r="J470" s="188"/>
      <c r="K470" s="188"/>
      <c r="L470" s="188"/>
      <c r="M470" s="188"/>
      <c r="N470" s="188"/>
      <c r="O470" s="188"/>
      <c r="P470" s="188"/>
      <c r="Q470" s="189"/>
      <c r="R470" s="1"/>
      <c r="S470" s="1"/>
      <c r="T470" s="1"/>
      <c r="U470" s="1"/>
    </row>
    <row r="471" spans="2:21" ht="18" customHeight="1" x14ac:dyDescent="0.2">
      <c r="B471" s="1"/>
      <c r="C471" s="1"/>
      <c r="D471" s="1"/>
      <c r="E471" s="185"/>
      <c r="F471" s="188"/>
      <c r="G471" s="197" t="s">
        <v>230</v>
      </c>
      <c r="H471" s="188"/>
      <c r="I471" s="188"/>
      <c r="J471" s="188"/>
      <c r="K471" s="188"/>
      <c r="L471" s="188"/>
      <c r="M471" s="188"/>
      <c r="N471" s="188"/>
      <c r="O471" s="188"/>
      <c r="P471" s="188"/>
      <c r="Q471" s="189"/>
      <c r="R471" s="1"/>
      <c r="S471" s="1"/>
      <c r="T471" s="1"/>
      <c r="U471" s="1"/>
    </row>
    <row r="472" spans="2:21" ht="24.95" customHeight="1" x14ac:dyDescent="0.2">
      <c r="B472" s="1"/>
      <c r="C472" s="1"/>
      <c r="D472" s="1"/>
      <c r="E472" s="185"/>
      <c r="F472" s="188"/>
      <c r="G472" s="384" t="s">
        <v>272</v>
      </c>
      <c r="H472" s="188"/>
      <c r="I472" s="188"/>
      <c r="J472" s="222"/>
      <c r="K472" s="188"/>
      <c r="L472" s="223"/>
      <c r="M472" s="188"/>
      <c r="N472" s="188"/>
      <c r="O472" s="188"/>
      <c r="P472" s="188"/>
      <c r="Q472" s="189"/>
      <c r="R472" s="1"/>
      <c r="S472" s="1"/>
      <c r="T472" s="1"/>
      <c r="U472" s="1"/>
    </row>
    <row r="473" spans="2:21" ht="18" customHeight="1" x14ac:dyDescent="0.2">
      <c r="B473" s="1"/>
      <c r="C473" s="1"/>
      <c r="D473" s="1"/>
      <c r="E473" s="185"/>
      <c r="F473" s="188"/>
      <c r="G473" s="384"/>
      <c r="H473" s="188"/>
      <c r="I473" s="188"/>
      <c r="J473" s="222"/>
      <c r="K473" s="188"/>
      <c r="L473" s="223"/>
      <c r="M473" s="188"/>
      <c r="N473" s="188"/>
      <c r="O473" s="188"/>
      <c r="P473" s="188"/>
      <c r="Q473" s="189"/>
      <c r="R473" s="1"/>
      <c r="S473" s="1"/>
      <c r="T473" s="1"/>
      <c r="U473" s="1"/>
    </row>
    <row r="474" spans="2:21" ht="29.1" customHeight="1" x14ac:dyDescent="0.3">
      <c r="B474" s="1"/>
      <c r="C474" s="1"/>
      <c r="D474" s="1"/>
      <c r="E474" s="185"/>
      <c r="F474" s="188"/>
      <c r="G474" s="384"/>
      <c r="H474" s="188"/>
      <c r="I474" s="188"/>
      <c r="J474" s="475" t="s">
        <v>277</v>
      </c>
      <c r="K474" s="476"/>
      <c r="L474" s="476"/>
      <c r="M474" s="477">
        <f ca="1">YEAR($S$435)</f>
        <v>2014</v>
      </c>
      <c r="N474" s="478"/>
      <c r="O474" s="188"/>
      <c r="P474" s="188"/>
      <c r="Q474" s="189"/>
      <c r="R474" s="1"/>
      <c r="S474" s="1"/>
      <c r="T474" s="1"/>
      <c r="U474" s="1"/>
    </row>
    <row r="475" spans="2:21" ht="26.1" customHeight="1" x14ac:dyDescent="0.6">
      <c r="B475" s="1"/>
      <c r="C475" s="1"/>
      <c r="D475" s="1"/>
      <c r="E475" s="185"/>
      <c r="F475" s="188"/>
      <c r="G475" s="384"/>
      <c r="H475" s="188"/>
      <c r="I475" s="188"/>
      <c r="J475" s="479" t="s">
        <v>308</v>
      </c>
      <c r="K475" s="480"/>
      <c r="L475" s="480"/>
      <c r="M475" s="480"/>
      <c r="N475" s="481"/>
      <c r="O475" s="188"/>
      <c r="P475" s="188"/>
      <c r="Q475" s="189"/>
      <c r="R475" s="1"/>
      <c r="S475" s="1"/>
      <c r="T475" s="1"/>
      <c r="U475" s="1"/>
    </row>
    <row r="476" spans="2:21" ht="18" customHeight="1" x14ac:dyDescent="0.2">
      <c r="B476" s="1"/>
      <c r="C476" s="1"/>
      <c r="D476" s="1"/>
      <c r="E476" s="198"/>
      <c r="F476" s="199"/>
      <c r="G476" s="200"/>
      <c r="H476" s="199"/>
      <c r="I476" s="199"/>
      <c r="J476" s="199"/>
      <c r="K476" s="199"/>
      <c r="L476" s="199"/>
      <c r="M476" s="199"/>
      <c r="N476" s="199"/>
      <c r="O476" s="199"/>
      <c r="P476" s="199"/>
      <c r="Q476" s="201"/>
      <c r="R476" s="1"/>
      <c r="S476" s="1"/>
      <c r="T476" s="1"/>
      <c r="U476" s="1"/>
    </row>
    <row r="477" spans="2:21" ht="35.1" customHeight="1" x14ac:dyDescent="0.25">
      <c r="B477" s="1"/>
      <c r="C477" s="1"/>
      <c r="D477" s="1"/>
      <c r="E477" s="202"/>
      <c r="F477" s="203"/>
      <c r="G477" s="205" t="s">
        <v>229</v>
      </c>
      <c r="H477" s="203"/>
      <c r="I477" s="203"/>
      <c r="J477" s="203"/>
      <c r="K477" s="203"/>
      <c r="L477" s="203"/>
      <c r="M477" s="203"/>
      <c r="N477" s="203"/>
      <c r="O477" s="203"/>
      <c r="P477" s="203"/>
      <c r="Q477" s="204"/>
      <c r="R477" s="1"/>
      <c r="S477" s="1"/>
      <c r="T477" s="1"/>
      <c r="U477" s="1"/>
    </row>
    <row r="478" spans="2:21" ht="18" customHeight="1" x14ac:dyDescent="0.2">
      <c r="B478" s="1"/>
      <c r="C478" s="1"/>
      <c r="D478" s="1"/>
      <c r="E478" s="185"/>
      <c r="F478" s="188"/>
      <c r="G478" s="206" t="s">
        <v>193</v>
      </c>
      <c r="H478" s="188"/>
      <c r="I478" s="188"/>
      <c r="J478" s="188"/>
      <c r="K478" s="188"/>
      <c r="L478" s="188"/>
      <c r="M478" s="188"/>
      <c r="N478" s="188"/>
      <c r="O478" s="188"/>
      <c r="P478" s="188"/>
      <c r="Q478" s="189"/>
      <c r="R478" s="1"/>
      <c r="S478" s="1"/>
      <c r="T478" s="1"/>
      <c r="U478" s="1"/>
    </row>
    <row r="479" spans="2:21" ht="18" customHeight="1" x14ac:dyDescent="0.2">
      <c r="B479" s="1"/>
      <c r="C479" s="1"/>
      <c r="D479" s="1"/>
      <c r="E479" s="185"/>
      <c r="F479" s="188"/>
      <c r="G479" s="213" t="s">
        <v>194</v>
      </c>
      <c r="H479" s="188"/>
      <c r="I479" s="188"/>
      <c r="J479" s="188"/>
      <c r="K479" s="188"/>
      <c r="L479" s="188"/>
      <c r="M479" s="188"/>
      <c r="N479" s="188"/>
      <c r="O479" s="188"/>
      <c r="P479" s="188"/>
      <c r="Q479" s="189"/>
      <c r="R479" s="1"/>
      <c r="S479" s="1"/>
      <c r="T479" s="1"/>
      <c r="U479" s="1"/>
    </row>
    <row r="480" spans="2:21" ht="18" customHeight="1" x14ac:dyDescent="0.2">
      <c r="B480" s="1"/>
      <c r="C480" s="1"/>
      <c r="D480" s="1"/>
      <c r="E480" s="185"/>
      <c r="F480" s="188"/>
      <c r="G480" s="213" t="s">
        <v>195</v>
      </c>
      <c r="H480" s="188"/>
      <c r="I480" s="188"/>
      <c r="J480" s="188"/>
      <c r="K480" s="188"/>
      <c r="L480" s="188"/>
      <c r="M480" s="188"/>
      <c r="N480" s="188"/>
      <c r="O480" s="188"/>
      <c r="P480" s="188"/>
      <c r="Q480" s="189"/>
      <c r="R480" s="1"/>
      <c r="S480" s="1"/>
      <c r="T480" s="1"/>
      <c r="U480" s="1"/>
    </row>
    <row r="481" spans="2:21" ht="18" customHeight="1" x14ac:dyDescent="0.2">
      <c r="B481" s="1"/>
      <c r="C481" s="1"/>
      <c r="D481" s="1"/>
      <c r="E481" s="185"/>
      <c r="F481" s="188"/>
      <c r="G481" s="214" t="s">
        <v>196</v>
      </c>
      <c r="H481" s="188"/>
      <c r="I481" s="188"/>
      <c r="J481" s="188"/>
      <c r="K481" s="188"/>
      <c r="L481" s="188"/>
      <c r="M481" s="188"/>
      <c r="N481" s="188"/>
      <c r="O481" s="188"/>
      <c r="P481" s="188"/>
      <c r="Q481" s="189"/>
      <c r="R481" s="1"/>
      <c r="S481" s="1"/>
      <c r="T481" s="1"/>
      <c r="U481" s="1"/>
    </row>
    <row r="482" spans="2:21" ht="18" customHeight="1" x14ac:dyDescent="0.2">
      <c r="B482" s="1"/>
      <c r="C482" s="1"/>
      <c r="D482" s="1"/>
      <c r="E482" s="185"/>
      <c r="F482" s="188"/>
      <c r="G482" s="214" t="s">
        <v>214</v>
      </c>
      <c r="H482" s="188"/>
      <c r="I482" s="188"/>
      <c r="J482" s="188"/>
      <c r="K482" s="188"/>
      <c r="L482" s="188"/>
      <c r="M482" s="188"/>
      <c r="N482" s="188"/>
      <c r="O482" s="188"/>
      <c r="P482" s="188"/>
      <c r="Q482" s="189"/>
      <c r="R482" s="1"/>
      <c r="S482" s="1"/>
      <c r="T482" s="1"/>
      <c r="U482" s="1"/>
    </row>
    <row r="483" spans="2:21" ht="18" customHeight="1" x14ac:dyDescent="0.2">
      <c r="B483" s="1"/>
      <c r="C483" s="1"/>
      <c r="D483" s="1"/>
      <c r="E483" s="185"/>
      <c r="F483" s="188"/>
      <c r="G483" s="197" t="s">
        <v>232</v>
      </c>
      <c r="H483" s="188"/>
      <c r="I483" s="188"/>
      <c r="J483" s="188"/>
      <c r="K483" s="188"/>
      <c r="L483" s="188"/>
      <c r="M483" s="188"/>
      <c r="N483" s="188"/>
      <c r="O483" s="188"/>
      <c r="P483" s="188"/>
      <c r="Q483" s="189"/>
      <c r="R483" s="1"/>
      <c r="S483" s="1"/>
      <c r="T483" s="1"/>
      <c r="U483" s="1"/>
    </row>
    <row r="484" spans="2:21" ht="18" customHeight="1" x14ac:dyDescent="0.2">
      <c r="B484" s="1"/>
      <c r="C484" s="1"/>
      <c r="D484" s="1"/>
      <c r="E484" s="185"/>
      <c r="F484" s="188"/>
      <c r="G484" s="197" t="s">
        <v>233</v>
      </c>
      <c r="H484" s="188"/>
      <c r="I484" s="188"/>
      <c r="J484" s="188"/>
      <c r="K484" s="188"/>
      <c r="L484" s="188"/>
      <c r="M484" s="188"/>
      <c r="N484" s="188"/>
      <c r="O484" s="188"/>
      <c r="P484" s="188"/>
      <c r="Q484" s="189"/>
      <c r="R484" s="1"/>
      <c r="S484" s="1"/>
      <c r="T484" s="1"/>
      <c r="U484" s="1"/>
    </row>
    <row r="485" spans="2:21" ht="18" customHeight="1" x14ac:dyDescent="0.2">
      <c r="B485" s="1"/>
      <c r="C485" s="1"/>
      <c r="D485" s="1"/>
      <c r="E485" s="185"/>
      <c r="F485" s="188"/>
      <c r="G485" s="197" t="s">
        <v>197</v>
      </c>
      <c r="H485" s="188"/>
      <c r="I485" s="188"/>
      <c r="J485" s="188"/>
      <c r="K485" s="188"/>
      <c r="L485" s="188"/>
      <c r="M485" s="188"/>
      <c r="N485" s="188"/>
      <c r="O485" s="188"/>
      <c r="P485" s="188"/>
      <c r="Q485" s="189"/>
      <c r="R485" s="1"/>
      <c r="S485" s="1"/>
      <c r="T485" s="1"/>
      <c r="U485" s="1"/>
    </row>
    <row r="486" spans="2:21" ht="18" customHeight="1" x14ac:dyDescent="0.2">
      <c r="B486" s="1"/>
      <c r="C486" s="1"/>
      <c r="D486" s="1"/>
      <c r="E486" s="185"/>
      <c r="F486" s="188"/>
      <c r="G486" s="214" t="s">
        <v>198</v>
      </c>
      <c r="H486" s="188"/>
      <c r="I486" s="188"/>
      <c r="J486" s="188"/>
      <c r="K486" s="188"/>
      <c r="L486" s="188"/>
      <c r="M486" s="188"/>
      <c r="N486" s="188"/>
      <c r="O486" s="188"/>
      <c r="P486" s="188"/>
      <c r="Q486" s="189"/>
      <c r="R486" s="1"/>
      <c r="S486" s="1"/>
      <c r="T486" s="1"/>
      <c r="U486" s="1"/>
    </row>
    <row r="487" spans="2:21" ht="18" customHeight="1" x14ac:dyDescent="0.2">
      <c r="B487" s="1"/>
      <c r="C487" s="1"/>
      <c r="D487" s="1"/>
      <c r="E487" s="185"/>
      <c r="F487" s="188"/>
      <c r="G487" s="197" t="s">
        <v>199</v>
      </c>
      <c r="H487" s="188"/>
      <c r="I487" s="188"/>
      <c r="J487" s="188"/>
      <c r="K487" s="188"/>
      <c r="L487" s="188"/>
      <c r="M487" s="188"/>
      <c r="N487" s="188"/>
      <c r="O487" s="188"/>
      <c r="P487" s="188"/>
      <c r="Q487" s="189"/>
      <c r="R487" s="1"/>
      <c r="S487" s="1"/>
      <c r="T487" s="1"/>
      <c r="U487" s="1"/>
    </row>
    <row r="488" spans="2:21" ht="18" customHeight="1" x14ac:dyDescent="0.2">
      <c r="B488" s="1"/>
      <c r="C488" s="1"/>
      <c r="D488" s="1"/>
      <c r="E488" s="185"/>
      <c r="F488" s="188"/>
      <c r="G488" s="197" t="s">
        <v>215</v>
      </c>
      <c r="H488" s="188"/>
      <c r="I488" s="188"/>
      <c r="J488" s="188"/>
      <c r="K488" s="188"/>
      <c r="L488" s="188"/>
      <c r="M488" s="188"/>
      <c r="N488" s="188"/>
      <c r="O488" s="188"/>
      <c r="P488" s="188"/>
      <c r="Q488" s="189"/>
      <c r="R488" s="1"/>
      <c r="S488" s="1"/>
      <c r="T488" s="1"/>
      <c r="U488" s="1"/>
    </row>
    <row r="489" spans="2:21" ht="18" customHeight="1" x14ac:dyDescent="0.2">
      <c r="B489" s="1"/>
      <c r="C489" s="1"/>
      <c r="D489" s="1"/>
      <c r="E489" s="185"/>
      <c r="F489" s="188"/>
      <c r="G489" s="197" t="s">
        <v>200</v>
      </c>
      <c r="H489" s="188"/>
      <c r="I489" s="188"/>
      <c r="J489" s="188"/>
      <c r="K489" s="188"/>
      <c r="L489" s="188"/>
      <c r="M489" s="188"/>
      <c r="N489" s="188"/>
      <c r="O489" s="188"/>
      <c r="P489" s="188"/>
      <c r="Q489" s="189"/>
      <c r="R489" s="1"/>
      <c r="S489" s="1"/>
      <c r="T489" s="1"/>
      <c r="U489" s="1"/>
    </row>
    <row r="490" spans="2:21" ht="18" customHeight="1" x14ac:dyDescent="0.2">
      <c r="B490" s="1"/>
      <c r="C490" s="1"/>
      <c r="D490" s="1"/>
      <c r="E490" s="185"/>
      <c r="F490" s="188"/>
      <c r="G490" s="197" t="s">
        <v>234</v>
      </c>
      <c r="H490" s="188"/>
      <c r="I490" s="188"/>
      <c r="J490" s="188"/>
      <c r="K490" s="188"/>
      <c r="L490" s="188"/>
      <c r="M490" s="188"/>
      <c r="N490" s="188"/>
      <c r="O490" s="188"/>
      <c r="P490" s="188"/>
      <c r="Q490" s="189"/>
      <c r="R490" s="1"/>
      <c r="S490" s="1"/>
      <c r="T490" s="1"/>
      <c r="U490" s="1"/>
    </row>
    <row r="491" spans="2:21" ht="18" customHeight="1" x14ac:dyDescent="0.2">
      <c r="B491" s="1"/>
      <c r="C491" s="1"/>
      <c r="D491" s="1"/>
      <c r="E491" s="185"/>
      <c r="F491" s="188"/>
      <c r="G491" s="197" t="s">
        <v>231</v>
      </c>
      <c r="H491" s="188"/>
      <c r="I491" s="188"/>
      <c r="J491" s="188"/>
      <c r="K491" s="188"/>
      <c r="L491" s="188"/>
      <c r="M491" s="188"/>
      <c r="N491" s="188"/>
      <c r="O491" s="188"/>
      <c r="P491" s="188"/>
      <c r="Q491" s="189"/>
      <c r="R491" s="1"/>
      <c r="S491" s="1"/>
      <c r="T491" s="1"/>
      <c r="U491" s="1"/>
    </row>
    <row r="492" spans="2:21" ht="24.95" customHeight="1" x14ac:dyDescent="0.2">
      <c r="B492" s="1"/>
      <c r="C492" s="1"/>
      <c r="D492" s="1"/>
      <c r="E492" s="185"/>
      <c r="F492" s="188"/>
      <c r="G492" s="384" t="s">
        <v>272</v>
      </c>
      <c r="H492" s="188"/>
      <c r="I492" s="188"/>
      <c r="J492" s="222"/>
      <c r="K492" s="188"/>
      <c r="L492" s="223"/>
      <c r="M492" s="188"/>
      <c r="N492" s="188"/>
      <c r="O492" s="188"/>
      <c r="P492" s="188"/>
      <c r="Q492" s="189"/>
      <c r="R492" s="1"/>
      <c r="S492" s="1"/>
      <c r="T492" s="1"/>
      <c r="U492" s="1"/>
    </row>
    <row r="493" spans="2:21" ht="18" customHeight="1" x14ac:dyDescent="0.2">
      <c r="B493" s="1"/>
      <c r="C493" s="1"/>
      <c r="D493" s="1"/>
      <c r="E493" s="185"/>
      <c r="F493" s="188"/>
      <c r="G493" s="384"/>
      <c r="H493" s="188"/>
      <c r="I493" s="188"/>
      <c r="J493" s="222"/>
      <c r="K493" s="188"/>
      <c r="L493" s="223"/>
      <c r="M493" s="188"/>
      <c r="N493" s="188"/>
      <c r="O493" s="188"/>
      <c r="P493" s="188"/>
      <c r="Q493" s="189"/>
      <c r="R493" s="1"/>
      <c r="S493" s="1"/>
      <c r="T493" s="1"/>
      <c r="U493" s="1"/>
    </row>
    <row r="494" spans="2:21" ht="29.1" customHeight="1" x14ac:dyDescent="0.3">
      <c r="B494" s="1"/>
      <c r="C494" s="1"/>
      <c r="D494" s="1"/>
      <c r="E494" s="185"/>
      <c r="F494" s="188"/>
      <c r="G494" s="384"/>
      <c r="H494" s="188"/>
      <c r="I494" s="188"/>
      <c r="J494" s="482" t="s">
        <v>276</v>
      </c>
      <c r="K494" s="483"/>
      <c r="L494" s="483"/>
      <c r="M494" s="484">
        <f ca="1">YEAR($S$435)</f>
        <v>2014</v>
      </c>
      <c r="N494" s="485"/>
      <c r="O494" s="188"/>
      <c r="P494" s="188"/>
      <c r="Q494" s="189"/>
      <c r="R494" s="1"/>
      <c r="S494" s="1"/>
      <c r="T494" s="1"/>
      <c r="U494" s="1"/>
    </row>
    <row r="495" spans="2:21" ht="26.1" customHeight="1" x14ac:dyDescent="0.6">
      <c r="B495" s="1"/>
      <c r="C495" s="1"/>
      <c r="D495" s="1"/>
      <c r="E495" s="185"/>
      <c r="F495" s="188"/>
      <c r="G495" s="384"/>
      <c r="H495" s="188"/>
      <c r="I495" s="188"/>
      <c r="J495" s="472" t="s">
        <v>308</v>
      </c>
      <c r="K495" s="473"/>
      <c r="L495" s="473"/>
      <c r="M495" s="473"/>
      <c r="N495" s="474"/>
      <c r="O495" s="188"/>
      <c r="P495" s="188"/>
      <c r="Q495" s="189"/>
      <c r="R495" s="1"/>
      <c r="S495" s="1"/>
      <c r="T495" s="1"/>
      <c r="U495" s="1"/>
    </row>
    <row r="496" spans="2:21" ht="35.1" customHeight="1" x14ac:dyDescent="0.2">
      <c r="B496" s="1"/>
      <c r="C496" s="1"/>
      <c r="D496" s="1"/>
      <c r="E496" s="198"/>
      <c r="F496" s="199"/>
      <c r="G496" s="200"/>
      <c r="H496" s="199"/>
      <c r="I496" s="199"/>
      <c r="J496" s="199"/>
      <c r="K496" s="199"/>
      <c r="L496" s="199"/>
      <c r="M496" s="199"/>
      <c r="N496" s="199"/>
      <c r="O496" s="199"/>
      <c r="P496" s="199"/>
      <c r="Q496" s="201"/>
      <c r="R496" s="1"/>
      <c r="S496" s="1"/>
      <c r="T496" s="1"/>
      <c r="U496" s="1"/>
    </row>
    <row r="497" spans="2:21" ht="18" customHeight="1" x14ac:dyDescent="0.2">
      <c r="B497" s="1"/>
      <c r="C497" s="1"/>
      <c r="D497" s="1"/>
      <c r="E497" s="107"/>
      <c r="F497" s="107"/>
      <c r="G497" s="181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"/>
      <c r="S497" s="1"/>
      <c r="T497" s="1"/>
      <c r="U497" s="1"/>
    </row>
    <row r="498" spans="2:21" ht="18" customHeight="1" x14ac:dyDescent="0.2">
      <c r="B498" s="1"/>
      <c r="C498" s="1"/>
      <c r="D498" s="1"/>
      <c r="E498" s="107"/>
      <c r="F498" s="107"/>
      <c r="G498" s="181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"/>
      <c r="S498" s="1"/>
      <c r="T498" s="1"/>
      <c r="U498" s="1"/>
    </row>
    <row r="499" spans="2:21" ht="18" customHeight="1" x14ac:dyDescent="0.2">
      <c r="B499" s="1"/>
      <c r="C499" s="1"/>
      <c r="D499" s="1"/>
      <c r="E499" s="107"/>
      <c r="F499" s="107"/>
      <c r="G499" s="181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"/>
      <c r="S499" s="1"/>
      <c r="T499" s="1"/>
      <c r="U499" s="1"/>
    </row>
    <row r="500" spans="2:21" ht="18" customHeight="1" x14ac:dyDescent="0.2">
      <c r="B500" s="1"/>
      <c r="C500" s="1"/>
      <c r="D500" s="1"/>
      <c r="E500" s="107"/>
      <c r="F500" s="107"/>
      <c r="G500" s="181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"/>
      <c r="S500" s="1"/>
      <c r="T500" s="1"/>
      <c r="U500" s="1"/>
    </row>
    <row r="501" spans="2:21" ht="18" customHeight="1" x14ac:dyDescent="0.2">
      <c r="B501" s="1"/>
      <c r="C501" s="1"/>
      <c r="D501" s="1"/>
      <c r="E501" s="107"/>
      <c r="F501" s="107"/>
      <c r="G501" s="181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"/>
      <c r="S501" s="1"/>
      <c r="T501" s="1"/>
      <c r="U501" s="1"/>
    </row>
    <row r="502" spans="2:21" ht="18" customHeight="1" x14ac:dyDescent="0.2">
      <c r="B502" s="1"/>
      <c r="C502" s="1"/>
      <c r="D502" s="1"/>
      <c r="E502" s="107"/>
      <c r="F502" s="107"/>
      <c r="G502" s="181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"/>
      <c r="S502" s="1"/>
      <c r="T502" s="1"/>
      <c r="U502" s="1"/>
    </row>
    <row r="503" spans="2:21" x14ac:dyDescent="0.2">
      <c r="B503" s="1"/>
      <c r="C503" s="1"/>
      <c r="D503" s="1"/>
      <c r="E503" s="106"/>
      <c r="F503" s="106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"/>
      <c r="S503" s="1"/>
      <c r="T503" s="1"/>
      <c r="U503" s="1"/>
    </row>
    <row r="504" spans="2:21" x14ac:dyDescent="0.2">
      <c r="B504" s="1"/>
      <c r="C504" s="1"/>
      <c r="D504" s="1"/>
      <c r="E504" s="106"/>
      <c r="F504" s="106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"/>
      <c r="S504" s="1"/>
      <c r="T504" s="1"/>
      <c r="U504" s="1"/>
    </row>
    <row r="505" spans="2:21" x14ac:dyDescent="0.2">
      <c r="B505" s="1"/>
      <c r="C505" s="1"/>
      <c r="D505" s="1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"/>
      <c r="S505" s="1"/>
      <c r="T505" s="1"/>
      <c r="U505" s="1"/>
    </row>
    <row r="506" spans="2:21" x14ac:dyDescent="0.2">
      <c r="B506" s="1"/>
      <c r="C506" s="1"/>
      <c r="D506" s="1"/>
      <c r="E506" s="106"/>
      <c r="F506" s="106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"/>
      <c r="S506" s="1"/>
      <c r="T506" s="1"/>
      <c r="U506" s="1"/>
    </row>
    <row r="507" spans="2:21" x14ac:dyDescent="0.2">
      <c r="B507" s="1"/>
      <c r="C507" s="1"/>
      <c r="D507" s="1"/>
      <c r="E507" s="106"/>
      <c r="F507" s="106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"/>
      <c r="S507" s="1"/>
      <c r="T507" s="1"/>
      <c r="U507" s="1"/>
    </row>
    <row r="508" spans="2:21" x14ac:dyDescent="0.2">
      <c r="B508" s="1"/>
      <c r="C508" s="1"/>
      <c r="D508" s="1"/>
      <c r="E508" s="106"/>
      <c r="F508" s="106"/>
      <c r="G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"/>
      <c r="S508" s="1"/>
      <c r="T508" s="1"/>
      <c r="U508" s="1"/>
    </row>
    <row r="509" spans="2:21" x14ac:dyDescent="0.2">
      <c r="B509" s="1"/>
      <c r="C509" s="1"/>
      <c r="D509" s="1"/>
      <c r="E509" s="106"/>
      <c r="F509" s="106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"/>
      <c r="S509" s="1"/>
      <c r="T509" s="1"/>
      <c r="U509" s="1"/>
    </row>
    <row r="510" spans="2:21" x14ac:dyDescent="0.2">
      <c r="B510" s="1"/>
      <c r="C510" s="1"/>
      <c r="D510" s="1"/>
      <c r="E510" s="106"/>
      <c r="F510" s="106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"/>
      <c r="S510" s="1"/>
      <c r="T510" s="1"/>
      <c r="U510" s="1"/>
    </row>
    <row r="511" spans="2:21" x14ac:dyDescent="0.2">
      <c r="B511" s="1"/>
      <c r="C511" s="1"/>
      <c r="D511" s="1"/>
      <c r="E511" s="106"/>
      <c r="F511" s="106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"/>
      <c r="S511" s="1"/>
      <c r="T511" s="1"/>
      <c r="U511" s="1"/>
    </row>
    <row r="512" spans="2:21" x14ac:dyDescent="0.2">
      <c r="B512" s="1"/>
      <c r="C512" s="1"/>
      <c r="D512" s="1"/>
      <c r="E512" s="106"/>
      <c r="F512" s="106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"/>
      <c r="S512" s="1"/>
      <c r="T512" s="1"/>
      <c r="U512" s="1"/>
    </row>
    <row r="513" spans="2:21" x14ac:dyDescent="0.2">
      <c r="B513" s="1"/>
      <c r="C513" s="1"/>
      <c r="D513" s="1"/>
      <c r="E513" s="106"/>
      <c r="F513" s="106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"/>
      <c r="S513" s="1"/>
      <c r="T513" s="1"/>
      <c r="U513" s="1"/>
    </row>
    <row r="514" spans="2:21" x14ac:dyDescent="0.2">
      <c r="B514" s="1"/>
      <c r="C514" s="1"/>
      <c r="D514" s="1"/>
      <c r="E514" s="106"/>
      <c r="F514" s="106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"/>
      <c r="S514" s="1"/>
      <c r="T514" s="1"/>
      <c r="U514" s="1"/>
    </row>
    <row r="515" spans="2:21" x14ac:dyDescent="0.2">
      <c r="B515" s="1"/>
      <c r="C515" s="1"/>
      <c r="D515" s="1"/>
      <c r="E515" s="106"/>
      <c r="F515" s="106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"/>
      <c r="S515" s="1"/>
      <c r="T515" s="1"/>
      <c r="U515" s="1"/>
    </row>
    <row r="516" spans="2:21" x14ac:dyDescent="0.2">
      <c r="B516" s="1"/>
      <c r="C516" s="1"/>
      <c r="D516" s="1"/>
      <c r="E516" s="106"/>
      <c r="F516" s="106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"/>
      <c r="S516" s="1"/>
      <c r="T516" s="1"/>
      <c r="U516" s="1"/>
    </row>
    <row r="517" spans="2:21" x14ac:dyDescent="0.2">
      <c r="B517" s="1"/>
      <c r="C517" s="1"/>
      <c r="D517" s="1"/>
      <c r="E517" s="106"/>
      <c r="F517" s="106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"/>
      <c r="S517" s="1"/>
      <c r="T517" s="1"/>
      <c r="U517" s="1"/>
    </row>
    <row r="518" spans="2:21" x14ac:dyDescent="0.2">
      <c r="B518" s="1"/>
      <c r="C518" s="1"/>
      <c r="D518" s="1"/>
      <c r="E518" s="106"/>
      <c r="F518" s="106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"/>
      <c r="S518" s="1"/>
      <c r="T518" s="1"/>
      <c r="U518" s="1"/>
    </row>
    <row r="519" spans="2:21" x14ac:dyDescent="0.2">
      <c r="B519" s="1"/>
      <c r="C519" s="1"/>
      <c r="D519" s="1"/>
      <c r="E519" s="106"/>
      <c r="F519" s="106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"/>
      <c r="S519" s="1"/>
      <c r="T519" s="1"/>
      <c r="U519" s="1"/>
    </row>
    <row r="520" spans="2:21" x14ac:dyDescent="0.2">
      <c r="B520" s="1"/>
      <c r="C520" s="1"/>
      <c r="D520" s="1"/>
      <c r="E520" s="106"/>
      <c r="F520" s="106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"/>
      <c r="S520" s="1"/>
      <c r="T520" s="1"/>
      <c r="U520" s="1"/>
    </row>
    <row r="521" spans="2:21" x14ac:dyDescent="0.2">
      <c r="B521" s="1"/>
      <c r="C521" s="1"/>
      <c r="D521" s="1"/>
      <c r="E521" s="106"/>
      <c r="F521" s="106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"/>
      <c r="S521" s="1"/>
      <c r="T521" s="1"/>
      <c r="U521" s="1"/>
    </row>
    <row r="522" spans="2:21" x14ac:dyDescent="0.2">
      <c r="B522" s="1"/>
      <c r="C522" s="1"/>
      <c r="D522" s="1"/>
      <c r="E522" s="106"/>
      <c r="F522" s="106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"/>
      <c r="S522" s="1"/>
      <c r="T522" s="1"/>
      <c r="U522" s="1"/>
    </row>
    <row r="523" spans="2:21" x14ac:dyDescent="0.2">
      <c r="B523" s="1"/>
      <c r="C523" s="1"/>
      <c r="D523" s="1"/>
      <c r="E523" s="106"/>
      <c r="F523" s="106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"/>
      <c r="S523" s="1"/>
      <c r="T523" s="1"/>
      <c r="U523" s="1"/>
    </row>
    <row r="524" spans="2:21" x14ac:dyDescent="0.2">
      <c r="B524" s="1"/>
      <c r="C524" s="1"/>
      <c r="D524" s="1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"/>
      <c r="S524" s="1"/>
      <c r="T524" s="1"/>
      <c r="U524" s="1"/>
    </row>
    <row r="525" spans="2:21" x14ac:dyDescent="0.2">
      <c r="B525" s="1"/>
      <c r="C525" s="1"/>
      <c r="D525" s="1"/>
      <c r="E525" s="106"/>
      <c r="F525" s="106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"/>
      <c r="S525" s="1"/>
      <c r="T525" s="1"/>
      <c r="U525" s="1"/>
    </row>
    <row r="526" spans="2:21" x14ac:dyDescent="0.2">
      <c r="B526" s="1"/>
      <c r="C526" s="1"/>
      <c r="D526" s="1"/>
      <c r="E526" s="106"/>
      <c r="F526" s="106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"/>
      <c r="S526" s="1"/>
      <c r="T526" s="1"/>
      <c r="U526" s="1"/>
    </row>
    <row r="527" spans="2:21" x14ac:dyDescent="0.2">
      <c r="B527" s="1"/>
      <c r="C527" s="1"/>
      <c r="D527" s="1"/>
      <c r="E527" s="106"/>
      <c r="F527" s="106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"/>
      <c r="S527" s="1"/>
      <c r="T527" s="1"/>
      <c r="U527" s="1"/>
    </row>
    <row r="528" spans="2:21" x14ac:dyDescent="0.2">
      <c r="B528" s="1"/>
      <c r="C528" s="1"/>
      <c r="D528" s="1"/>
      <c r="E528" s="106"/>
      <c r="F528" s="106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"/>
      <c r="S528" s="1"/>
      <c r="T528" s="1"/>
      <c r="U528" s="1"/>
    </row>
    <row r="529" spans="2:21" x14ac:dyDescent="0.2">
      <c r="B529" s="1"/>
      <c r="C529" s="1"/>
      <c r="D529" s="1"/>
      <c r="E529" s="106"/>
      <c r="F529" s="106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"/>
      <c r="S529" s="1"/>
      <c r="T529" s="1"/>
      <c r="U529" s="1"/>
    </row>
    <row r="530" spans="2:21" x14ac:dyDescent="0.2">
      <c r="B530" s="1"/>
      <c r="C530" s="1"/>
      <c r="D530" s="1"/>
      <c r="E530" s="106"/>
      <c r="F530" s="106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"/>
      <c r="S530" s="1"/>
      <c r="T530" s="1"/>
      <c r="U530" s="1"/>
    </row>
    <row r="531" spans="2:21" x14ac:dyDescent="0.2">
      <c r="B531" s="1"/>
      <c r="C531" s="1"/>
      <c r="D531" s="1"/>
      <c r="E531" s="106"/>
      <c r="F531" s="106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"/>
      <c r="S531" s="1"/>
      <c r="T531" s="1"/>
      <c r="U531" s="1"/>
    </row>
    <row r="532" spans="2:21" x14ac:dyDescent="0.2">
      <c r="B532" s="1"/>
      <c r="C532" s="1"/>
      <c r="D532" s="1"/>
      <c r="E532" s="106"/>
      <c r="F532" s="106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"/>
      <c r="S532" s="1"/>
      <c r="T532" s="1"/>
      <c r="U532" s="1"/>
    </row>
    <row r="533" spans="2:21" x14ac:dyDescent="0.2">
      <c r="B533" s="1"/>
      <c r="C533" s="1"/>
      <c r="D533" s="1"/>
      <c r="E533" s="106"/>
      <c r="F533" s="106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"/>
      <c r="S533" s="1"/>
      <c r="T533" s="1"/>
      <c r="U533" s="1"/>
    </row>
    <row r="534" spans="2:21" x14ac:dyDescent="0.2">
      <c r="B534" s="1"/>
      <c r="C534" s="1"/>
      <c r="D534" s="1"/>
      <c r="E534" s="106"/>
      <c r="F534" s="106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"/>
      <c r="S534" s="1"/>
      <c r="T534" s="1"/>
      <c r="U534" s="1"/>
    </row>
    <row r="535" spans="2:21" x14ac:dyDescent="0.2">
      <c r="B535" s="1"/>
      <c r="C535" s="1"/>
      <c r="D535" s="1"/>
      <c r="E535" s="106"/>
      <c r="F535" s="106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"/>
      <c r="S535" s="1"/>
      <c r="T535" s="1"/>
      <c r="U535" s="1"/>
    </row>
    <row r="536" spans="2:21" x14ac:dyDescent="0.2">
      <c r="B536" s="1"/>
      <c r="C536" s="1"/>
      <c r="D536" s="1"/>
      <c r="E536" s="106"/>
      <c r="F536" s="106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"/>
      <c r="S536" s="1"/>
      <c r="T536" s="1"/>
      <c r="U536" s="1"/>
    </row>
    <row r="537" spans="2:21" x14ac:dyDescent="0.2">
      <c r="B537" s="1"/>
      <c r="C537" s="1"/>
      <c r="D537" s="1"/>
      <c r="E537" s="106"/>
      <c r="F537" s="106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"/>
      <c r="S537" s="1"/>
      <c r="T537" s="1"/>
      <c r="U537" s="1"/>
    </row>
    <row r="538" spans="2:21" x14ac:dyDescent="0.2">
      <c r="B538" s="1"/>
      <c r="C538" s="1"/>
      <c r="D538" s="1"/>
      <c r="E538" s="106"/>
      <c r="F538" s="106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"/>
      <c r="S538" s="1"/>
      <c r="T538" s="1"/>
      <c r="U538" s="1"/>
    </row>
    <row r="539" spans="2:21" x14ac:dyDescent="0.2">
      <c r="B539" s="1"/>
      <c r="C539" s="1"/>
      <c r="D539" s="1"/>
      <c r="E539" s="106"/>
      <c r="F539" s="106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"/>
      <c r="S539" s="1"/>
      <c r="T539" s="1"/>
      <c r="U539" s="1"/>
    </row>
    <row r="540" spans="2:21" x14ac:dyDescent="0.2">
      <c r="B540" s="1"/>
      <c r="C540" s="1"/>
      <c r="D540" s="1"/>
      <c r="E540" s="106"/>
      <c r="F540" s="106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"/>
      <c r="S540" s="1"/>
      <c r="T540" s="1"/>
      <c r="U540" s="1"/>
    </row>
    <row r="541" spans="2:21" x14ac:dyDescent="0.2">
      <c r="B541" s="1"/>
      <c r="C541" s="1"/>
      <c r="D541" s="1"/>
      <c r="E541" s="106"/>
      <c r="F541" s="106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"/>
      <c r="S541" s="1"/>
      <c r="T541" s="1"/>
      <c r="U541" s="1"/>
    </row>
    <row r="542" spans="2:21" x14ac:dyDescent="0.2">
      <c r="B542" s="1"/>
      <c r="C542" s="1"/>
      <c r="D542" s="1"/>
      <c r="E542" s="106"/>
      <c r="F542" s="106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"/>
      <c r="S542" s="1"/>
      <c r="T542" s="1"/>
      <c r="U542" s="1"/>
    </row>
    <row r="543" spans="2:21" x14ac:dyDescent="0.2">
      <c r="B543" s="1"/>
      <c r="C543" s="1"/>
      <c r="D543" s="1"/>
      <c r="E543" s="106"/>
      <c r="F543" s="106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"/>
      <c r="S543" s="1"/>
      <c r="T543" s="1"/>
      <c r="U543" s="1"/>
    </row>
    <row r="544" spans="2:21" x14ac:dyDescent="0.2">
      <c r="B544" s="1"/>
      <c r="C544" s="1"/>
      <c r="D544" s="1"/>
      <c r="E544" s="106"/>
      <c r="F544" s="106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"/>
      <c r="S544" s="1"/>
      <c r="T544" s="1"/>
      <c r="U544" s="1"/>
    </row>
    <row r="545" spans="2:21" x14ac:dyDescent="0.2">
      <c r="B545" s="1"/>
      <c r="C545" s="1"/>
      <c r="D545" s="1"/>
      <c r="E545" s="106"/>
      <c r="F545" s="106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"/>
      <c r="S545" s="1"/>
      <c r="T545" s="1"/>
      <c r="U545" s="1"/>
    </row>
    <row r="546" spans="2:21" x14ac:dyDescent="0.2">
      <c r="B546" s="1"/>
      <c r="C546" s="1"/>
      <c r="D546" s="1"/>
      <c r="E546" s="106"/>
      <c r="F546" s="106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"/>
      <c r="S546" s="1"/>
      <c r="T546" s="1"/>
      <c r="U546" s="1"/>
    </row>
    <row r="547" spans="2:21" x14ac:dyDescent="0.2">
      <c r="B547" s="1"/>
      <c r="C547" s="1"/>
      <c r="D547" s="1"/>
      <c r="E547" s="106"/>
      <c r="F547" s="106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"/>
      <c r="S547" s="1"/>
      <c r="T547" s="1"/>
      <c r="U547" s="1"/>
    </row>
    <row r="548" spans="2:21" x14ac:dyDescent="0.2">
      <c r="B548" s="1"/>
      <c r="C548" s="1"/>
      <c r="D548" s="1"/>
      <c r="E548" s="106"/>
      <c r="F548" s="106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"/>
      <c r="S548" s="1"/>
      <c r="T548" s="1"/>
      <c r="U548" s="1"/>
    </row>
    <row r="549" spans="2:21" x14ac:dyDescent="0.2">
      <c r="B549" s="1"/>
      <c r="C549" s="1"/>
      <c r="D549" s="1"/>
      <c r="E549" s="106"/>
      <c r="F549" s="106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"/>
      <c r="S549" s="1"/>
      <c r="T549" s="1"/>
      <c r="U549" s="1"/>
    </row>
    <row r="550" spans="2:21" x14ac:dyDescent="0.2">
      <c r="B550" s="1"/>
      <c r="C550" s="1"/>
      <c r="D550" s="1"/>
      <c r="E550" s="106"/>
      <c r="F550" s="106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"/>
      <c r="S550" s="1"/>
      <c r="T550" s="1"/>
      <c r="U550" s="1"/>
    </row>
    <row r="551" spans="2:21" x14ac:dyDescent="0.2">
      <c r="B551" s="1"/>
      <c r="C551" s="1"/>
      <c r="D551" s="1"/>
      <c r="E551" s="106"/>
      <c r="F551" s="106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"/>
      <c r="S551" s="1"/>
      <c r="T551" s="1"/>
      <c r="U551" s="1"/>
    </row>
    <row r="552" spans="2:21" x14ac:dyDescent="0.2">
      <c r="B552" s="1"/>
      <c r="C552" s="1"/>
      <c r="D552" s="1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"/>
      <c r="S552" s="1"/>
      <c r="T552" s="1"/>
      <c r="U552" s="1"/>
    </row>
    <row r="553" spans="2:21" x14ac:dyDescent="0.2">
      <c r="B553" s="1"/>
      <c r="C553" s="1"/>
      <c r="D553" s="1"/>
      <c r="E553" s="106"/>
      <c r="F553" s="106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"/>
      <c r="S553" s="1"/>
      <c r="T553" s="1"/>
      <c r="U553" s="1"/>
    </row>
    <row r="554" spans="2:21" x14ac:dyDescent="0.2">
      <c r="B554" s="1"/>
      <c r="C554" s="1"/>
      <c r="D554" s="1"/>
      <c r="E554" s="106"/>
      <c r="F554" s="106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"/>
      <c r="S554" s="1"/>
      <c r="T554" s="1"/>
      <c r="U554" s="1"/>
    </row>
    <row r="555" spans="2:21" x14ac:dyDescent="0.2">
      <c r="B555" s="1"/>
      <c r="C555" s="1"/>
      <c r="D555" s="1"/>
      <c r="E555" s="106"/>
      <c r="F555" s="106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"/>
      <c r="S555" s="1"/>
      <c r="T555" s="1"/>
      <c r="U555" s="1"/>
    </row>
    <row r="556" spans="2:21" x14ac:dyDescent="0.2">
      <c r="B556" s="1"/>
      <c r="C556" s="1"/>
      <c r="D556" s="1"/>
      <c r="E556" s="106"/>
      <c r="F556" s="106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"/>
      <c r="S556" s="1"/>
      <c r="T556" s="1"/>
      <c r="U556" s="1"/>
    </row>
    <row r="557" spans="2:21" x14ac:dyDescent="0.2">
      <c r="B557" s="1"/>
      <c r="C557" s="1"/>
      <c r="D557" s="1"/>
      <c r="E557" s="106"/>
      <c r="F557" s="106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"/>
      <c r="S557" s="1"/>
      <c r="T557" s="1"/>
      <c r="U557" s="1"/>
    </row>
    <row r="558" spans="2:21" x14ac:dyDescent="0.2">
      <c r="B558" s="1"/>
      <c r="C558" s="1"/>
      <c r="D558" s="1"/>
      <c r="E558" s="106"/>
      <c r="F558" s="106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"/>
      <c r="S558" s="1"/>
      <c r="T558" s="1"/>
      <c r="U558" s="1"/>
    </row>
    <row r="559" spans="2:21" x14ac:dyDescent="0.2">
      <c r="B559" s="1"/>
      <c r="C559" s="1"/>
      <c r="D559" s="1"/>
      <c r="E559" s="106"/>
      <c r="F559" s="106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"/>
      <c r="S559" s="1"/>
      <c r="T559" s="1"/>
      <c r="U559" s="1"/>
    </row>
    <row r="560" spans="2:21" x14ac:dyDescent="0.2">
      <c r="B560" s="1"/>
      <c r="C560" s="1"/>
      <c r="D560" s="1"/>
      <c r="E560" s="106"/>
      <c r="F560" s="106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"/>
      <c r="S560" s="1"/>
      <c r="T560" s="1"/>
      <c r="U560" s="1"/>
    </row>
    <row r="561" spans="2:21" x14ac:dyDescent="0.2">
      <c r="B561" s="1"/>
      <c r="C561" s="1"/>
      <c r="D561" s="1"/>
      <c r="E561" s="106"/>
      <c r="F561" s="106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"/>
      <c r="S561" s="1"/>
      <c r="T561" s="1"/>
      <c r="U561" s="1"/>
    </row>
    <row r="562" spans="2:21" x14ac:dyDescent="0.2">
      <c r="B562" s="1"/>
      <c r="C562" s="1"/>
      <c r="D562" s="1"/>
      <c r="E562" s="106"/>
      <c r="F562" s="106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"/>
      <c r="S562" s="1"/>
      <c r="T562" s="1"/>
      <c r="U562" s="1"/>
    </row>
    <row r="563" spans="2:21" x14ac:dyDescent="0.2">
      <c r="B563" s="1"/>
      <c r="C563" s="1"/>
      <c r="D563" s="1"/>
      <c r="E563" s="106"/>
      <c r="F563" s="106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"/>
      <c r="S563" s="1"/>
      <c r="T563" s="1"/>
      <c r="U563" s="1"/>
    </row>
    <row r="564" spans="2:21" x14ac:dyDescent="0.2">
      <c r="B564" s="1"/>
      <c r="C564" s="1"/>
      <c r="D564" s="1"/>
      <c r="E564" s="106"/>
      <c r="F564" s="106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"/>
      <c r="S564" s="1"/>
      <c r="T564" s="1"/>
      <c r="U564" s="1"/>
    </row>
    <row r="565" spans="2:21" x14ac:dyDescent="0.2">
      <c r="B565" s="1"/>
      <c r="C565" s="1"/>
      <c r="D565" s="1"/>
      <c r="E565" s="106"/>
      <c r="F565" s="106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"/>
      <c r="S565" s="1"/>
      <c r="T565" s="1"/>
      <c r="U565" s="1"/>
    </row>
    <row r="566" spans="2:21" x14ac:dyDescent="0.2">
      <c r="B566" s="1"/>
      <c r="C566" s="1"/>
      <c r="D566" s="1"/>
      <c r="E566" s="106"/>
      <c r="F566" s="106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"/>
      <c r="S566" s="1"/>
      <c r="T566" s="1"/>
      <c r="U566" s="1"/>
    </row>
    <row r="567" spans="2:21" x14ac:dyDescent="0.2">
      <c r="B567" s="1"/>
      <c r="C567" s="1"/>
      <c r="D567" s="1"/>
      <c r="E567" s="106"/>
      <c r="F567" s="106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"/>
      <c r="S567" s="1"/>
      <c r="T567" s="1"/>
      <c r="U567" s="1"/>
    </row>
    <row r="568" spans="2:21" x14ac:dyDescent="0.2">
      <c r="B568" s="1"/>
      <c r="C568" s="1"/>
      <c r="D568" s="1"/>
      <c r="E568" s="106"/>
      <c r="F568" s="106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"/>
      <c r="S568" s="1"/>
      <c r="T568" s="1"/>
      <c r="U568" s="1"/>
    </row>
    <row r="569" spans="2:21" x14ac:dyDescent="0.2">
      <c r="B569" s="1"/>
      <c r="C569" s="1"/>
      <c r="D569" s="1"/>
      <c r="E569" s="106"/>
      <c r="F569" s="106"/>
      <c r="G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"/>
      <c r="S569" s="1"/>
      <c r="T569" s="1"/>
      <c r="U569" s="1"/>
    </row>
    <row r="570" spans="2:21" x14ac:dyDescent="0.2">
      <c r="B570" s="1"/>
      <c r="C570" s="1"/>
      <c r="D570" s="1"/>
      <c r="E570" s="106"/>
      <c r="F570" s="106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"/>
      <c r="S570" s="1"/>
      <c r="T570" s="1"/>
      <c r="U570" s="1"/>
    </row>
    <row r="571" spans="2:21" x14ac:dyDescent="0.2">
      <c r="B571" s="1"/>
      <c r="C571" s="1"/>
      <c r="D571" s="1"/>
      <c r="E571" s="106"/>
      <c r="F571" s="106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"/>
      <c r="S571" s="1"/>
      <c r="T571" s="1"/>
      <c r="U571" s="1"/>
    </row>
    <row r="572" spans="2:21" x14ac:dyDescent="0.2">
      <c r="B572" s="1"/>
      <c r="C572" s="1"/>
      <c r="D572" s="1"/>
      <c r="E572" s="106"/>
      <c r="F572" s="106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"/>
      <c r="S572" s="1"/>
      <c r="T572" s="1"/>
      <c r="U572" s="1"/>
    </row>
    <row r="573" spans="2:21" x14ac:dyDescent="0.2">
      <c r="B573" s="1"/>
      <c r="C573" s="1"/>
      <c r="D573" s="1"/>
      <c r="E573" s="106"/>
      <c r="F573" s="106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"/>
      <c r="S573" s="1"/>
      <c r="T573" s="1"/>
      <c r="U573" s="1"/>
    </row>
    <row r="574" spans="2:21" x14ac:dyDescent="0.2">
      <c r="B574" s="1"/>
      <c r="C574" s="1"/>
      <c r="D574" s="1"/>
      <c r="E574" s="106"/>
      <c r="F574" s="106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"/>
      <c r="S574" s="1"/>
      <c r="T574" s="1"/>
      <c r="U574" s="1"/>
    </row>
  </sheetData>
  <sheetProtection password="EA63" sheet="1" objects="1" scenarios="1"/>
  <mergeCells count="26">
    <mergeCell ref="E424:Q424"/>
    <mergeCell ref="E256:Q256"/>
    <mergeCell ref="E270:Q270"/>
    <mergeCell ref="E287:Q287"/>
    <mergeCell ref="E192:Q192"/>
    <mergeCell ref="E207:Q207"/>
    <mergeCell ref="G204:J204"/>
    <mergeCell ref="G7:P8"/>
    <mergeCell ref="G9:P9"/>
    <mergeCell ref="G16:P16"/>
    <mergeCell ref="G19:P19"/>
    <mergeCell ref="H27:I28"/>
    <mergeCell ref="N27:P28"/>
    <mergeCell ref="G18:P18"/>
    <mergeCell ref="J457:L457"/>
    <mergeCell ref="M457:N457"/>
    <mergeCell ref="J458:N458"/>
    <mergeCell ref="J446:L446"/>
    <mergeCell ref="J447:N447"/>
    <mergeCell ref="M446:N446"/>
    <mergeCell ref="J495:N495"/>
    <mergeCell ref="J474:L474"/>
    <mergeCell ref="M474:N474"/>
    <mergeCell ref="J475:N475"/>
    <mergeCell ref="J494:L494"/>
    <mergeCell ref="M494:N494"/>
  </mergeCells>
  <phoneticPr fontId="2" type="noConversion"/>
  <hyperlinks>
    <hyperlink ref="J446:L446" r:id="rId1" tooltip="Más información" display="Plan de Negocio - PRO"/>
    <hyperlink ref="J474:L474" r:id="rId2" tooltip="Más información" display="Plan de Negocio - PRO"/>
    <hyperlink ref="J457:L457" r:id="rId3" tooltip="Más información" display="Plan de Negocio - PRO"/>
    <hyperlink ref="J494:L494" r:id="rId4" tooltip="Más información" display="Plan de Negocio - PRO"/>
  </hyperlinks>
  <printOptions horizontalCentered="1" verticalCentered="1"/>
  <pageMargins left="0.74803149606299213" right="0.74803149606299213" top="0.98425196850393704" bottom="0.98425196850393704" header="0" footer="0"/>
  <pageSetup paperSize="9" scale="91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4"/>
  <sheetViews>
    <sheetView showGridLines="0" showOutlineSymbols="0" topLeftCell="C61" workbookViewId="0">
      <selection activeCell="J67" sqref="J67"/>
    </sheetView>
  </sheetViews>
  <sheetFormatPr baseColWidth="10" defaultRowHeight="12.75" x14ac:dyDescent="0.2"/>
  <cols>
    <col min="1" max="1" width="2.42578125" customWidth="1"/>
    <col min="2" max="2" width="29.42578125" style="49" customWidth="1"/>
    <col min="3" max="3" width="25" customWidth="1"/>
    <col min="4" max="4" width="13.28515625" bestFit="1" customWidth="1"/>
    <col min="5" max="5" width="4.140625" customWidth="1"/>
    <col min="6" max="6" width="20.42578125" customWidth="1"/>
    <col min="7" max="7" width="18.7109375" customWidth="1"/>
    <col min="8" max="8" width="2.7109375" customWidth="1"/>
    <col min="9" max="9" width="15.85546875" customWidth="1"/>
    <col min="10" max="10" width="12.28515625" bestFit="1" customWidth="1"/>
    <col min="12" max="12" width="16.28515625" customWidth="1"/>
  </cols>
  <sheetData>
    <row r="1" spans="2:4" ht="2.25" customHeight="1" x14ac:dyDescent="0.2"/>
    <row r="2" spans="2:4" ht="6.75" customHeight="1" x14ac:dyDescent="0.2"/>
    <row r="3" spans="2:4" ht="2.25" customHeight="1" x14ac:dyDescent="0.2"/>
    <row r="4" spans="2:4" x14ac:dyDescent="0.2">
      <c r="B4" s="521" t="s">
        <v>73</v>
      </c>
      <c r="C4" s="115" t="s">
        <v>72</v>
      </c>
      <c r="D4" s="116">
        <f>ANÁLISIS!E8</f>
        <v>0</v>
      </c>
    </row>
    <row r="5" spans="2:4" x14ac:dyDescent="0.2">
      <c r="B5" s="521"/>
      <c r="C5" s="115" t="s">
        <v>67</v>
      </c>
      <c r="D5" s="116">
        <f>ANÁLISIS!E9</f>
        <v>0</v>
      </c>
    </row>
    <row r="6" spans="2:4" x14ac:dyDescent="0.2">
      <c r="B6" s="521"/>
      <c r="C6" s="115" t="s">
        <v>68</v>
      </c>
      <c r="D6" s="116">
        <f>ANÁLISIS!E10</f>
        <v>0</v>
      </c>
    </row>
    <row r="7" spans="2:4" x14ac:dyDescent="0.2">
      <c r="B7" s="51"/>
      <c r="C7" s="1"/>
    </row>
    <row r="8" spans="2:4" x14ac:dyDescent="0.2">
      <c r="B8" s="521" t="s">
        <v>13</v>
      </c>
      <c r="C8" s="115" t="s">
        <v>69</v>
      </c>
      <c r="D8" s="116">
        <f>ANÁLISIS!$E$13</f>
        <v>0</v>
      </c>
    </row>
    <row r="9" spans="2:4" x14ac:dyDescent="0.2">
      <c r="B9" s="521"/>
      <c r="C9" s="2" t="s">
        <v>14</v>
      </c>
      <c r="D9" s="3">
        <f>IF(D8&gt;D80,0,D80-D8)</f>
        <v>0</v>
      </c>
    </row>
    <row r="10" spans="2:4" x14ac:dyDescent="0.2">
      <c r="B10" s="521"/>
      <c r="C10" s="115" t="s">
        <v>71</v>
      </c>
      <c r="D10" s="117">
        <f>ANÁLISIS!$E$15</f>
        <v>0</v>
      </c>
    </row>
    <row r="11" spans="2:4" x14ac:dyDescent="0.2">
      <c r="B11" s="51"/>
      <c r="D11" s="38"/>
    </row>
    <row r="12" spans="2:4" x14ac:dyDescent="0.2">
      <c r="B12" s="118" t="s">
        <v>15</v>
      </c>
      <c r="C12" s="115" t="str">
        <f>ANÁLISIS!D18</f>
        <v>Nómina (mensual c/empresa)</v>
      </c>
      <c r="D12" s="116">
        <f>ANÁLISIS!E18</f>
        <v>0</v>
      </c>
    </row>
    <row r="13" spans="2:4" x14ac:dyDescent="0.2">
      <c r="B13" s="119"/>
      <c r="C13" s="115" t="str">
        <f>ANÁLISIS!D19</f>
        <v>% Coste material vendido</v>
      </c>
      <c r="D13" s="117">
        <f>ANÁLISIS!E19</f>
        <v>0</v>
      </c>
    </row>
    <row r="14" spans="2:4" x14ac:dyDescent="0.2">
      <c r="B14" s="119"/>
      <c r="C14" s="115" t="str">
        <f>ANÁLISIS!D20</f>
        <v>Gastos fijos mensuales</v>
      </c>
      <c r="D14" s="116">
        <f>ANÁLISIS!E20</f>
        <v>0</v>
      </c>
    </row>
    <row r="15" spans="2:4" x14ac:dyDescent="0.2">
      <c r="B15" s="120"/>
      <c r="C15" s="115" t="str">
        <f>ANÁLISIS!D21</f>
        <v>Gastos variables en %</v>
      </c>
      <c r="D15" s="117">
        <f>ANÁLISIS!E21</f>
        <v>0</v>
      </c>
    </row>
    <row r="16" spans="2:4" x14ac:dyDescent="0.2">
      <c r="B16" s="51"/>
      <c r="D16" s="38"/>
    </row>
    <row r="17" spans="2:5" x14ac:dyDescent="0.2">
      <c r="B17" s="118" t="s">
        <v>16</v>
      </c>
      <c r="C17" s="115" t="str">
        <f>ANÁLISIS!D24</f>
        <v>% Beneficio deseable</v>
      </c>
      <c r="D17" s="117">
        <f>ANÁLISIS!E24</f>
        <v>0</v>
      </c>
    </row>
    <row r="18" spans="2:5" x14ac:dyDescent="0.2">
      <c r="B18" s="119" t="s">
        <v>17</v>
      </c>
      <c r="C18" s="115" t="str">
        <f>ANÁLISIS!D25</f>
        <v>Stock de seguridad (días)</v>
      </c>
      <c r="D18" s="115">
        <f>ANÁLISIS!E25</f>
        <v>0</v>
      </c>
    </row>
    <row r="19" spans="2:5" x14ac:dyDescent="0.2">
      <c r="B19" s="119"/>
      <c r="C19" s="115" t="str">
        <f>ANÁLISIS!D27</f>
        <v>Dias pago a proveedores</v>
      </c>
      <c r="D19" s="116">
        <f>ANÁLISIS!E27</f>
        <v>0</v>
      </c>
    </row>
    <row r="20" spans="2:5" x14ac:dyDescent="0.2">
      <c r="B20" s="121"/>
      <c r="C20" s="115" t="str">
        <f>ANÁLISIS!D26</f>
        <v>Días cobro ventas</v>
      </c>
      <c r="D20" s="116">
        <f>ANÁLISIS!E26</f>
        <v>0</v>
      </c>
    </row>
    <row r="22" spans="2:5" ht="15" x14ac:dyDescent="0.25">
      <c r="B22" s="50" t="s">
        <v>2</v>
      </c>
      <c r="C22" s="14" t="s">
        <v>3</v>
      </c>
      <c r="D22" s="19">
        <f>ANÁLISIS!$E$30</f>
        <v>0</v>
      </c>
    </row>
    <row r="23" spans="2:5" x14ac:dyDescent="0.2">
      <c r="B23"/>
      <c r="C23" s="15" t="s">
        <v>49</v>
      </c>
      <c r="D23" s="16">
        <f>D22*D13</f>
        <v>0</v>
      </c>
    </row>
    <row r="24" spans="2:5" x14ac:dyDescent="0.2">
      <c r="B24"/>
      <c r="C24" s="15" t="s">
        <v>5</v>
      </c>
      <c r="D24" s="16">
        <f>D22-D23</f>
        <v>0</v>
      </c>
      <c r="E24" s="38"/>
    </row>
    <row r="25" spans="2:5" x14ac:dyDescent="0.2">
      <c r="B25"/>
      <c r="C25" s="15" t="s">
        <v>6</v>
      </c>
      <c r="D25" s="16">
        <f>D12*12</f>
        <v>0</v>
      </c>
      <c r="E25" s="38"/>
    </row>
    <row r="26" spans="2:5" x14ac:dyDescent="0.2">
      <c r="B26"/>
      <c r="C26" s="15" t="s">
        <v>7</v>
      </c>
      <c r="D26" s="16">
        <f>D9*D10</f>
        <v>0</v>
      </c>
      <c r="E26" s="38"/>
    </row>
    <row r="27" spans="2:5" x14ac:dyDescent="0.2">
      <c r="B27"/>
      <c r="C27" s="15" t="s">
        <v>74</v>
      </c>
      <c r="D27" s="16">
        <f>D14*12</f>
        <v>0</v>
      </c>
      <c r="E27" s="38"/>
    </row>
    <row r="28" spans="2:5" x14ac:dyDescent="0.2">
      <c r="B28"/>
      <c r="C28" s="15" t="s">
        <v>75</v>
      </c>
      <c r="D28" s="16">
        <f>D15*D22</f>
        <v>0</v>
      </c>
      <c r="E28" s="38"/>
    </row>
    <row r="29" spans="2:5" x14ac:dyDescent="0.2">
      <c r="B29"/>
      <c r="C29" s="15" t="s">
        <v>8</v>
      </c>
      <c r="D29" s="16">
        <f>D8*D17</f>
        <v>0</v>
      </c>
      <c r="E29" s="38"/>
    </row>
    <row r="30" spans="2:5" x14ac:dyDescent="0.2">
      <c r="B30"/>
      <c r="C30" s="17" t="s">
        <v>9</v>
      </c>
      <c r="D30" s="18">
        <f>D22-(D23+D25+D26+D27+D29+D28)</f>
        <v>0</v>
      </c>
      <c r="E30" s="38"/>
    </row>
    <row r="31" spans="2:5" x14ac:dyDescent="0.2">
      <c r="E31" s="38"/>
    </row>
    <row r="32" spans="2:5" ht="15" x14ac:dyDescent="0.25">
      <c r="B32" s="50" t="s">
        <v>76</v>
      </c>
      <c r="C32" s="14" t="s">
        <v>81</v>
      </c>
      <c r="D32" s="45">
        <f>D18*D55</f>
        <v>0</v>
      </c>
      <c r="E32" s="38"/>
    </row>
    <row r="33" spans="2:12" x14ac:dyDescent="0.2">
      <c r="C33" s="15" t="s">
        <v>82</v>
      </c>
      <c r="D33" s="46">
        <f>D20*D79</f>
        <v>0</v>
      </c>
      <c r="E33" s="38"/>
      <c r="H33" s="5"/>
      <c r="I33" s="5"/>
    </row>
    <row r="34" spans="2:12" x14ac:dyDescent="0.2">
      <c r="C34" s="17" t="s">
        <v>80</v>
      </c>
      <c r="D34" s="18">
        <f>D6+(D22-D33)-(D23-D36)-D25-D26-D27-D28</f>
        <v>0</v>
      </c>
      <c r="E34" s="111"/>
      <c r="F34" s="174" t="s">
        <v>177</v>
      </c>
      <c r="G34" s="171"/>
      <c r="H34" s="171"/>
      <c r="I34" s="172"/>
      <c r="J34" s="171"/>
      <c r="K34" s="171"/>
      <c r="L34" s="173"/>
    </row>
    <row r="35" spans="2:12" x14ac:dyDescent="0.2">
      <c r="E35" s="38"/>
      <c r="H35" s="5"/>
      <c r="I35" s="5"/>
    </row>
    <row r="36" spans="2:12" x14ac:dyDescent="0.2">
      <c r="C36" s="14" t="s">
        <v>10</v>
      </c>
      <c r="D36" s="45">
        <f>D78*D19</f>
        <v>0</v>
      </c>
      <c r="E36" s="38"/>
      <c r="F36" s="144"/>
      <c r="G36" s="129"/>
      <c r="H36" s="129"/>
      <c r="I36" s="129"/>
      <c r="J36" s="129"/>
      <c r="K36" s="129"/>
      <c r="L36" s="130"/>
    </row>
    <row r="37" spans="2:12" x14ac:dyDescent="0.2">
      <c r="C37" s="17" t="s">
        <v>11</v>
      </c>
      <c r="D37" s="18">
        <f>D30+D29+D9+D8-D4</f>
        <v>0</v>
      </c>
      <c r="E37" s="38"/>
      <c r="F37" s="131"/>
      <c r="G37" s="145" t="s">
        <v>109</v>
      </c>
      <c r="H37" s="147"/>
      <c r="I37" s="132"/>
      <c r="J37" s="132"/>
      <c r="K37" s="132"/>
      <c r="L37" s="133"/>
    </row>
    <row r="38" spans="2:12" x14ac:dyDescent="0.2">
      <c r="E38" s="38"/>
      <c r="F38" s="131"/>
      <c r="G38" s="132" t="s">
        <v>117</v>
      </c>
      <c r="H38" s="132"/>
      <c r="I38" s="132">
        <v>10</v>
      </c>
      <c r="J38" s="132" t="s">
        <v>126</v>
      </c>
      <c r="K38" s="132"/>
      <c r="L38" s="133"/>
    </row>
    <row r="39" spans="2:12" x14ac:dyDescent="0.2">
      <c r="B39" s="54" t="s">
        <v>57</v>
      </c>
      <c r="C39" s="14" t="s">
        <v>54</v>
      </c>
      <c r="D39" s="19" t="str">
        <f>$D$61</f>
        <v>n/d</v>
      </c>
      <c r="E39" s="38"/>
      <c r="F39" s="131"/>
      <c r="G39" s="132" t="s">
        <v>118</v>
      </c>
      <c r="H39" s="132"/>
      <c r="I39" s="132">
        <v>5</v>
      </c>
      <c r="J39" s="132" t="s">
        <v>127</v>
      </c>
      <c r="K39" s="132"/>
      <c r="L39" s="133"/>
    </row>
    <row r="40" spans="2:12" x14ac:dyDescent="0.2">
      <c r="B40" s="52"/>
      <c r="C40" s="15" t="s">
        <v>55</v>
      </c>
      <c r="D40" s="16" t="str">
        <f>IF(D39="n/d","n/d",D39*D13)</f>
        <v>n/d</v>
      </c>
      <c r="E40" s="38"/>
      <c r="F40" s="131"/>
      <c r="G40" s="132" t="s">
        <v>119</v>
      </c>
      <c r="H40" s="132"/>
      <c r="I40" s="132">
        <v>-5</v>
      </c>
      <c r="J40" s="132" t="s">
        <v>141</v>
      </c>
      <c r="K40" s="132"/>
      <c r="L40" s="133"/>
    </row>
    <row r="41" spans="2:12" x14ac:dyDescent="0.2">
      <c r="B41" s="52"/>
      <c r="C41" s="15" t="s">
        <v>56</v>
      </c>
      <c r="D41" s="16" t="str">
        <f>IF(D39="n/d","n/d",IF(D40="n/d","n/d",D39-D40))</f>
        <v>n/d</v>
      </c>
      <c r="E41" s="38"/>
      <c r="F41" s="131"/>
      <c r="G41" s="132" t="s">
        <v>120</v>
      </c>
      <c r="H41" s="132"/>
      <c r="I41" s="132">
        <v>-10</v>
      </c>
      <c r="J41" s="132" t="s">
        <v>140</v>
      </c>
      <c r="K41" s="132"/>
      <c r="L41" s="133"/>
    </row>
    <row r="42" spans="2:12" x14ac:dyDescent="0.2">
      <c r="B42" s="53"/>
      <c r="C42" s="17" t="s">
        <v>53</v>
      </c>
      <c r="D42" s="18">
        <f>D27+D29+D25+D26</f>
        <v>0</v>
      </c>
      <c r="F42" s="146"/>
      <c r="H42" s="134"/>
      <c r="I42" s="134"/>
      <c r="J42" s="134"/>
      <c r="K42" s="134"/>
      <c r="L42" s="135"/>
    </row>
    <row r="43" spans="2:12" x14ac:dyDescent="0.2">
      <c r="B43" s="53"/>
    </row>
    <row r="44" spans="2:12" x14ac:dyDescent="0.2">
      <c r="B44" s="54" t="s">
        <v>59</v>
      </c>
      <c r="C44" s="47" t="s">
        <v>58</v>
      </c>
      <c r="D44" s="48">
        <f>$D$68</f>
        <v>0</v>
      </c>
      <c r="F44" s="144"/>
      <c r="G44" s="129"/>
      <c r="H44" s="129"/>
      <c r="I44" s="129"/>
      <c r="J44" s="129"/>
      <c r="K44" s="129"/>
      <c r="L44" s="130"/>
    </row>
    <row r="45" spans="2:12" x14ac:dyDescent="0.2">
      <c r="F45" s="131"/>
      <c r="G45" s="145" t="s">
        <v>116</v>
      </c>
      <c r="H45" s="132"/>
      <c r="I45" s="132"/>
      <c r="J45" s="132"/>
      <c r="K45" s="132"/>
      <c r="L45" s="133"/>
    </row>
    <row r="46" spans="2:12" x14ac:dyDescent="0.2">
      <c r="B46" s="42" t="s">
        <v>51</v>
      </c>
      <c r="C46" s="29" t="s">
        <v>37</v>
      </c>
      <c r="D46" s="30" t="str">
        <f>IF(D22=0,"n/d",D30/D22)</f>
        <v>n/d</v>
      </c>
      <c r="F46" s="131"/>
      <c r="G46" s="132" t="s">
        <v>112</v>
      </c>
      <c r="H46" s="132"/>
      <c r="I46" s="132">
        <v>10</v>
      </c>
      <c r="J46" s="132" t="s">
        <v>128</v>
      </c>
      <c r="K46" s="132"/>
      <c r="L46" s="133"/>
    </row>
    <row r="47" spans="2:12" x14ac:dyDescent="0.2">
      <c r="B47" s="42" t="s">
        <v>33</v>
      </c>
      <c r="C47" s="31" t="s">
        <v>32</v>
      </c>
      <c r="D47" s="32" t="str">
        <f>IF(D8=0,"n/d",(D30+D29)/D8)</f>
        <v>n/d</v>
      </c>
      <c r="F47" s="131"/>
      <c r="G47" s="132" t="s">
        <v>113</v>
      </c>
      <c r="H47" s="132"/>
      <c r="I47" s="132">
        <v>5</v>
      </c>
      <c r="J47" s="132" t="s">
        <v>129</v>
      </c>
      <c r="K47" s="132"/>
      <c r="L47" s="133"/>
    </row>
    <row r="48" spans="2:12" x14ac:dyDescent="0.2">
      <c r="B48" s="42" t="s">
        <v>35</v>
      </c>
      <c r="C48" s="33" t="s">
        <v>34</v>
      </c>
      <c r="D48" s="34" t="str">
        <f>IF(D75=0,"n/d",D30/D75)</f>
        <v>n/d</v>
      </c>
      <c r="F48" s="131"/>
      <c r="G48" s="132" t="s">
        <v>114</v>
      </c>
      <c r="H48" s="132"/>
      <c r="I48" s="132">
        <v>-5</v>
      </c>
      <c r="J48" s="132" t="s">
        <v>130</v>
      </c>
      <c r="K48" s="132"/>
      <c r="L48" s="133"/>
    </row>
    <row r="49" spans="2:12" x14ac:dyDescent="0.2">
      <c r="B49" s="42" t="s">
        <v>40</v>
      </c>
      <c r="C49" s="29" t="s">
        <v>38</v>
      </c>
      <c r="D49" s="123" t="str">
        <f>IF(D36=0,"n/d",(D34+D33+D32)/D36)</f>
        <v>n/d</v>
      </c>
      <c r="F49" s="146"/>
      <c r="G49" s="132" t="s">
        <v>115</v>
      </c>
      <c r="H49" s="134"/>
      <c r="I49" s="134">
        <v>-10</v>
      </c>
      <c r="J49" s="134" t="s">
        <v>131</v>
      </c>
      <c r="K49" s="134"/>
      <c r="L49" s="135"/>
    </row>
    <row r="50" spans="2:12" x14ac:dyDescent="0.2">
      <c r="B50" s="42" t="s">
        <v>50</v>
      </c>
      <c r="C50" s="31" t="s">
        <v>45</v>
      </c>
      <c r="D50" s="122" t="str">
        <f>IF(D36=0,"n/d",(D34+D33)/D36)</f>
        <v>n/d</v>
      </c>
    </row>
    <row r="51" spans="2:12" x14ac:dyDescent="0.2">
      <c r="B51" s="42" t="s">
        <v>133</v>
      </c>
      <c r="C51" s="31" t="s">
        <v>39</v>
      </c>
      <c r="D51" s="35" t="str">
        <f>IF(D77=0,"n/d",D75/D77)</f>
        <v>n/d</v>
      </c>
      <c r="F51" s="144"/>
      <c r="G51" s="129" t="s">
        <v>145</v>
      </c>
      <c r="H51" s="129"/>
      <c r="I51" s="129"/>
      <c r="J51" s="129"/>
      <c r="K51" s="129"/>
      <c r="L51" s="140" t="s">
        <v>146</v>
      </c>
    </row>
    <row r="52" spans="2:12" x14ac:dyDescent="0.2">
      <c r="B52" s="42" t="s">
        <v>134</v>
      </c>
      <c r="C52" s="33" t="s">
        <v>46</v>
      </c>
      <c r="D52" s="36" t="str">
        <f>IF(D76=0,"n/d",D77/D76)</f>
        <v>n/d</v>
      </c>
      <c r="F52" s="131"/>
      <c r="G52" s="145" t="s">
        <v>142</v>
      </c>
      <c r="H52" s="132"/>
      <c r="I52" s="132"/>
      <c r="J52" s="132"/>
      <c r="K52" s="132"/>
      <c r="L52" s="221" t="s">
        <v>142</v>
      </c>
    </row>
    <row r="53" spans="2:12" x14ac:dyDescent="0.2">
      <c r="B53" s="42" t="s">
        <v>48</v>
      </c>
      <c r="C53" s="37" t="s">
        <v>47</v>
      </c>
      <c r="D53" s="124" t="str">
        <f>IF(D32=0,"n/d",D23/D32)</f>
        <v>n/d</v>
      </c>
      <c r="F53" s="131"/>
      <c r="G53" s="132" t="s">
        <v>121</v>
      </c>
      <c r="H53" s="132"/>
      <c r="I53" s="132">
        <v>10</v>
      </c>
      <c r="J53" s="132" t="s">
        <v>128</v>
      </c>
      <c r="K53" s="132"/>
      <c r="L53" s="132" t="s">
        <v>124</v>
      </c>
    </row>
    <row r="54" spans="2:12" x14ac:dyDescent="0.2">
      <c r="C54" s="37" t="s">
        <v>135</v>
      </c>
      <c r="D54" s="136" t="str">
        <f>IF(ANÁLISIS!E13=0,"NO CAPITAL",IF(D76+D77=0,"n/d",D76/(D76+D77)))</f>
        <v>NO CAPITAL</v>
      </c>
      <c r="F54" s="131"/>
      <c r="G54" s="132" t="s">
        <v>122</v>
      </c>
      <c r="H54" s="132"/>
      <c r="I54" s="132">
        <v>5</v>
      </c>
      <c r="J54" s="132" t="s">
        <v>129</v>
      </c>
      <c r="K54" s="132"/>
      <c r="L54" s="132" t="s">
        <v>123</v>
      </c>
    </row>
    <row r="55" spans="2:12" x14ac:dyDescent="0.2">
      <c r="C55" s="26" t="s">
        <v>79</v>
      </c>
      <c r="D55" s="113">
        <f>D23/360</f>
        <v>0</v>
      </c>
      <c r="F55" s="131"/>
      <c r="G55" s="132" t="s">
        <v>123</v>
      </c>
      <c r="H55" s="132"/>
      <c r="I55" s="132">
        <v>-5</v>
      </c>
      <c r="J55" s="132" t="s">
        <v>148</v>
      </c>
      <c r="K55" s="132"/>
      <c r="L55" s="132" t="s">
        <v>143</v>
      </c>
    </row>
    <row r="56" spans="2:12" x14ac:dyDescent="0.2">
      <c r="C56" s="112" t="s">
        <v>18</v>
      </c>
      <c r="F56" s="146"/>
      <c r="G56" s="132" t="s">
        <v>124</v>
      </c>
      <c r="H56" s="134"/>
      <c r="I56" s="134">
        <v>-10</v>
      </c>
      <c r="J56" s="134" t="s">
        <v>147</v>
      </c>
      <c r="K56" s="134"/>
      <c r="L56" s="132" t="s">
        <v>144</v>
      </c>
    </row>
    <row r="57" spans="2:12" x14ac:dyDescent="0.2">
      <c r="C57" s="7" t="s">
        <v>12</v>
      </c>
      <c r="D57" s="8">
        <f>$D$42</f>
        <v>0</v>
      </c>
    </row>
    <row r="58" spans="2:12" x14ac:dyDescent="0.2">
      <c r="C58" s="9" t="s">
        <v>19</v>
      </c>
      <c r="D58" s="10">
        <f>D22-D30</f>
        <v>0</v>
      </c>
    </row>
    <row r="59" spans="2:12" x14ac:dyDescent="0.2">
      <c r="C59" s="9" t="s">
        <v>20</v>
      </c>
      <c r="D59" s="10">
        <f>D22-(D58-D57)</f>
        <v>0</v>
      </c>
    </row>
    <row r="60" spans="2:12" x14ac:dyDescent="0.2">
      <c r="C60" s="9" t="s">
        <v>21</v>
      </c>
      <c r="D60" s="11" t="str">
        <f>IF(D22=0,"n/d",D59/D22)</f>
        <v>n/d</v>
      </c>
    </row>
    <row r="61" spans="2:12" x14ac:dyDescent="0.2">
      <c r="C61" s="12" t="s">
        <v>22</v>
      </c>
      <c r="D61" s="13" t="str">
        <f>IF(D60="n/d","n/d",IF(D60=0,"n/d",D57/D60))</f>
        <v>n/d</v>
      </c>
      <c r="G61" s="128" t="s">
        <v>105</v>
      </c>
      <c r="H61" s="129"/>
      <c r="I61" s="129"/>
      <c r="J61" s="129"/>
      <c r="K61" s="130"/>
    </row>
    <row r="62" spans="2:12" x14ac:dyDescent="0.2">
      <c r="C62" s="6" t="s">
        <v>27</v>
      </c>
      <c r="E62" s="38"/>
      <c r="G62" s="131">
        <f>ANÁLISIS!$L$8</f>
        <v>0</v>
      </c>
      <c r="H62" s="132"/>
      <c r="I62" s="139" t="str">
        <f>IF(G62=0,"n/d",IF(G62=G$38,I$38,IF(G62=G$39,I$39,IF(G62=G$40,I$40,IF(G62=G$41,I$41)))))</f>
        <v>n/d</v>
      </c>
      <c r="J62" s="132"/>
      <c r="K62" s="133"/>
    </row>
    <row r="63" spans="2:12" x14ac:dyDescent="0.2">
      <c r="C63" s="20" t="s">
        <v>23</v>
      </c>
      <c r="D63" s="21">
        <f>D15+D17+D13</f>
        <v>0</v>
      </c>
      <c r="E63" s="114"/>
      <c r="G63" s="131">
        <f>ANÁLISIS!L20</f>
        <v>0</v>
      </c>
      <c r="H63" s="132"/>
      <c r="I63" s="139" t="str">
        <f>IF(G63=0,"n/d",IF(G63=G$38,I$38,IF(G63=G$39,I$39,IF(G63=G$40,I$40,IF(G63=G$41,I$41)))))</f>
        <v>n/d</v>
      </c>
      <c r="J63" s="132"/>
      <c r="K63" s="133"/>
    </row>
    <row r="64" spans="2:12" x14ac:dyDescent="0.2">
      <c r="C64" s="22"/>
      <c r="D64" s="23">
        <f>+D63</f>
        <v>0</v>
      </c>
      <c r="E64" s="38"/>
      <c r="G64" s="131">
        <f>ANÁLISIS!L21</f>
        <v>0</v>
      </c>
      <c r="H64" s="132"/>
      <c r="I64" s="139" t="str">
        <f>IF(G64=0,"n/d",IF(G64=G$38,I$38,IF(G64=G$39,I$39,IF(G64=G$40,I$40,IF(G64=G$41,I$41)))))</f>
        <v>n/d</v>
      </c>
      <c r="J64" s="132"/>
      <c r="K64" s="133"/>
    </row>
    <row r="65" spans="2:11" x14ac:dyDescent="0.2">
      <c r="C65" s="22"/>
      <c r="D65" s="23">
        <f>+D64/(1-D64)</f>
        <v>0</v>
      </c>
      <c r="E65" s="38"/>
      <c r="G65" s="131"/>
      <c r="H65" s="132"/>
      <c r="I65" s="139" t="str">
        <f>IF(ISERROR(J65),"n/d",J65)</f>
        <v>n/d</v>
      </c>
      <c r="J65" s="132" t="e">
        <f>I64+I63+I62</f>
        <v>#VALUE!</v>
      </c>
      <c r="K65" s="133"/>
    </row>
    <row r="66" spans="2:11" x14ac:dyDescent="0.2">
      <c r="C66" s="22"/>
      <c r="D66" s="23">
        <f>+D65+1</f>
        <v>1</v>
      </c>
      <c r="E66" s="38"/>
      <c r="G66" s="148"/>
      <c r="H66" s="149"/>
      <c r="I66" s="150" t="str">
        <f>IF(I65="n/d","no datos",I65/3)</f>
        <v>no datos</v>
      </c>
      <c r="J66" s="149" t="str">
        <f>IF(I66="no datos","",IF(I66="","",IF(I66=0,"",IF(I66=I$38,J$38,IF(I66&gt;=I$39,J$39,IF(I66&lt;=I$41,J$41,IF(I66&lt;I$39,J$40)))))))</f>
        <v/>
      </c>
      <c r="K66" s="151"/>
    </row>
    <row r="67" spans="2:11" x14ac:dyDescent="0.2">
      <c r="C67" s="22" t="s">
        <v>12</v>
      </c>
      <c r="D67" s="10">
        <f>$D$42</f>
        <v>0</v>
      </c>
      <c r="E67" s="38"/>
    </row>
    <row r="68" spans="2:11" x14ac:dyDescent="0.2">
      <c r="C68" s="24" t="s">
        <v>24</v>
      </c>
      <c r="D68" s="13">
        <f>D67*D66</f>
        <v>0</v>
      </c>
      <c r="G68" s="128" t="s">
        <v>132</v>
      </c>
      <c r="H68" s="129"/>
      <c r="I68" s="129"/>
      <c r="J68" s="129"/>
      <c r="K68" s="130"/>
    </row>
    <row r="69" spans="2:11" x14ac:dyDescent="0.2">
      <c r="C69" s="55" t="s">
        <v>31</v>
      </c>
      <c r="D69" s="56"/>
      <c r="F69" s="141" t="str">
        <f>ANÁLISIS!$H$10</f>
        <v>Margen Bruto</v>
      </c>
      <c r="G69" s="132">
        <f>ANÁLISIS!$L$10</f>
        <v>0</v>
      </c>
      <c r="H69" s="132"/>
      <c r="I69" s="139" t="str">
        <f>IF(G69=0,"n/d",IF(G69=G$53,I$53,IF(G69=G$54,I$54,IF(G69=G$55,I$55,IF(G69=G$56,I$56)))))</f>
        <v>n/d</v>
      </c>
      <c r="J69" s="132"/>
      <c r="K69" s="133"/>
    </row>
    <row r="70" spans="2:11" x14ac:dyDescent="0.2">
      <c r="C70" s="57" t="s">
        <v>25</v>
      </c>
      <c r="D70" s="58">
        <f>D68*D13</f>
        <v>0</v>
      </c>
      <c r="F70" s="142"/>
      <c r="G70" s="132"/>
      <c r="H70" s="132"/>
      <c r="I70" s="139"/>
      <c r="J70" s="132"/>
      <c r="K70" s="133"/>
    </row>
    <row r="71" spans="2:11" x14ac:dyDescent="0.2">
      <c r="C71" s="57" t="s">
        <v>26</v>
      </c>
      <c r="D71" s="59">
        <f>D67</f>
        <v>0</v>
      </c>
      <c r="F71" s="142" t="str">
        <f>ANÁLISIS!$H$29</f>
        <v>Capitalización</v>
      </c>
      <c r="G71">
        <f>ANÁLISIS!$L$29</f>
        <v>0</v>
      </c>
      <c r="I71" s="139" t="str">
        <f>IF(G71=0,"n/d",IF(G71=G$46,I$46,IF(G71=G$47,I$47,IF(G71=G$48,I$48,IF(G71=G$49,I$49)))))</f>
        <v>n/d</v>
      </c>
    </row>
    <row r="72" spans="2:11" x14ac:dyDescent="0.2">
      <c r="C72" s="57" t="s">
        <v>28</v>
      </c>
      <c r="D72" s="58">
        <f>D68*D15</f>
        <v>0</v>
      </c>
      <c r="F72" s="142" t="str">
        <f>ANÁLISIS!$H$30</f>
        <v>Solvencia</v>
      </c>
      <c r="G72" s="132">
        <f>ANÁLISIS!$L$30</f>
        <v>0</v>
      </c>
      <c r="H72" s="132"/>
      <c r="I72" s="139" t="str">
        <f>IF(G72=0,"n/d",IF(G72=G$53,I$53,IF(G72=G$54,I$54,IF(G72=G$55,I$55,IF(G72=G$56,I$56)))))</f>
        <v>n/d</v>
      </c>
      <c r="J72" s="132"/>
      <c r="K72" s="133"/>
    </row>
    <row r="73" spans="2:11" x14ac:dyDescent="0.2">
      <c r="C73" s="57" t="s">
        <v>29</v>
      </c>
      <c r="D73" s="59">
        <f>D68-D70-D71-D72</f>
        <v>0</v>
      </c>
      <c r="F73" s="142" t="str">
        <f>ANÁLISIS!$H$31</f>
        <v>Endeudamiento</v>
      </c>
      <c r="G73" s="132">
        <f>ANÁLISIS!$L$31</f>
        <v>0</v>
      </c>
      <c r="I73" s="139" t="str">
        <f>IF(G73=0,"n/d",IF(G73=L$53,I$53,IF(G73=L$54,I$54,IF(G73=L$55,I$55,IF(G73=L$56,I$56)))))</f>
        <v>n/d</v>
      </c>
    </row>
    <row r="74" spans="2:11" x14ac:dyDescent="0.2">
      <c r="C74" s="60" t="s">
        <v>30</v>
      </c>
      <c r="D74" s="61" t="str">
        <f>IF(D68=0,"n/d",(D73/D68))</f>
        <v>n/d</v>
      </c>
      <c r="F74" s="143" t="str">
        <f>ANÁLISIS!$H$32</f>
        <v>Rotación stocks</v>
      </c>
      <c r="G74">
        <f>ANÁLISIS!$L$32</f>
        <v>0</v>
      </c>
      <c r="I74" s="139" t="str">
        <f>IF(G74=0,"n/d",IF(G74=G$53,I$53,IF(G74=G$54,I$54,IF(G74=G$55,I$55,IF(G74=G$56,I$56)))))</f>
        <v>n/d</v>
      </c>
    </row>
    <row r="75" spans="2:11" x14ac:dyDescent="0.2">
      <c r="C75" s="26" t="s">
        <v>36</v>
      </c>
      <c r="D75" s="39">
        <f>D4+D32+D34</f>
        <v>0</v>
      </c>
      <c r="G75" s="131"/>
      <c r="H75" s="132"/>
      <c r="I75" s="139" t="str">
        <f>IF(ISERROR(J75),"n/d",J75)</f>
        <v>n/d</v>
      </c>
      <c r="J75" s="132" t="e">
        <f>I72+I70+I69+I71+I73+I74</f>
        <v>#VALUE!</v>
      </c>
      <c r="K75" s="133"/>
    </row>
    <row r="76" spans="2:11" x14ac:dyDescent="0.2">
      <c r="B76" s="42" t="s">
        <v>41</v>
      </c>
      <c r="C76" s="20" t="s">
        <v>43</v>
      </c>
      <c r="D76" s="27">
        <f>IF(D8+D29+D30&lt;0,0,D8+D29+D30)</f>
        <v>0</v>
      </c>
      <c r="G76" s="148"/>
      <c r="H76" s="149"/>
      <c r="I76" s="150" t="str">
        <f>IF(I75="n/d","no datos",I75/5)</f>
        <v>no datos</v>
      </c>
      <c r="J76" s="149" t="str">
        <f>IF(I76="no datos","",IF(I76="","",IF(I76=0,"",IF(I76=I$53,J$53,IF(I76&gt;=I$54,J$54,IF(I76&lt;=I$56,J$56,IF(I76&lt;I$54,J$55)))))))</f>
        <v/>
      </c>
      <c r="K76" s="151"/>
    </row>
    <row r="77" spans="2:11" x14ac:dyDescent="0.2">
      <c r="B77" s="42" t="s">
        <v>42</v>
      </c>
      <c r="C77" s="25" t="s">
        <v>44</v>
      </c>
      <c r="D77" s="28">
        <f>D9+D36</f>
        <v>0</v>
      </c>
    </row>
    <row r="78" spans="2:11" x14ac:dyDescent="0.2">
      <c r="C78" s="22" t="s">
        <v>4</v>
      </c>
      <c r="D78" s="40">
        <f>D23/365</f>
        <v>0</v>
      </c>
      <c r="G78" s="128" t="s">
        <v>38</v>
      </c>
      <c r="H78" s="129"/>
      <c r="I78" s="129"/>
      <c r="J78" s="129"/>
      <c r="K78" s="130"/>
    </row>
    <row r="79" spans="2:11" x14ac:dyDescent="0.2">
      <c r="C79" s="25" t="s">
        <v>0</v>
      </c>
      <c r="D79" s="41">
        <f>D22/365</f>
        <v>0</v>
      </c>
      <c r="F79" s="141" t="str">
        <f>ANÁLISIS!$H$17</f>
        <v>Cash flow</v>
      </c>
      <c r="G79" s="131">
        <f>ANÁLISIS!$L$17</f>
        <v>0</v>
      </c>
      <c r="H79" s="132"/>
      <c r="I79" s="139" t="str">
        <f>IF(G79=0,"n/d",IF(G79=G$53,I$53,IF(G79=G$54,I$54,IF(G79=G$55,I$55,IF(G79=G$56,I$56)))))</f>
        <v>n/d</v>
      </c>
      <c r="J79" s="132"/>
      <c r="K79" s="133"/>
    </row>
    <row r="80" spans="2:11" x14ac:dyDescent="0.2">
      <c r="C80" s="43" t="s">
        <v>52</v>
      </c>
      <c r="D80" s="44">
        <f>SUM(D4:D6)</f>
        <v>0</v>
      </c>
      <c r="F80" s="142" t="str">
        <f>ANÁLISIS!$H$18</f>
        <v>Fondo de Maniobra</v>
      </c>
      <c r="G80" s="132">
        <f>ANÁLISIS!$L$18</f>
        <v>0</v>
      </c>
      <c r="H80" s="132"/>
      <c r="I80" s="139" t="str">
        <f>IF(G80=0,"n/d",IF(G80=G$53,I$53,IF(G80=G$54,I$54,IF(G80=G$55,I$55,IF(G80=G$56,I$56)))))</f>
        <v>n/d</v>
      </c>
      <c r="J80" s="132"/>
      <c r="K80" s="133"/>
    </row>
    <row r="81" spans="6:15" x14ac:dyDescent="0.2">
      <c r="F81" s="142" t="str">
        <f>ANÁLISIS!$H$27</f>
        <v>Liquidez</v>
      </c>
      <c r="G81" s="131">
        <f>ANÁLISIS!$L$27</f>
        <v>0</v>
      </c>
      <c r="H81" s="132"/>
      <c r="I81" s="139" t="str">
        <f>IF(G81=0,"n/d",IF(G81=G$46,I$46,IF(G81=G$47,I$47,IF(G81=G$48,I$48,IF(G81=G$49,I$49)))))</f>
        <v>n/d</v>
      </c>
      <c r="J81" s="132"/>
      <c r="K81" s="133"/>
    </row>
    <row r="82" spans="6:15" x14ac:dyDescent="0.2">
      <c r="F82" s="143" t="str">
        <f>ANÁLISIS!$H$28</f>
        <v>Acid Test</v>
      </c>
      <c r="G82" s="131">
        <f>ANÁLISIS!$L$28</f>
        <v>0</v>
      </c>
      <c r="I82" s="139" t="str">
        <f>IF(G82=0,"n/d",IF(G82=G$46,I$46,IF(G82=G$47,I$47,IF(G82=G$48,I$48,IF(G82=G$49,I$49)))))</f>
        <v>n/d</v>
      </c>
    </row>
    <row r="83" spans="6:15" x14ac:dyDescent="0.2">
      <c r="G83" s="131"/>
      <c r="H83" s="132"/>
      <c r="I83" s="139" t="str">
        <f>IF(ISERROR(J83),"n/d",J83)</f>
        <v>n/d</v>
      </c>
      <c r="J83" s="132" t="e">
        <f>I81+I80+I79+I82</f>
        <v>#VALUE!</v>
      </c>
      <c r="K83" s="133"/>
    </row>
    <row r="84" spans="6:15" x14ac:dyDescent="0.2">
      <c r="G84" s="148"/>
      <c r="H84" s="149"/>
      <c r="I84" s="150" t="str">
        <f>IF(I83="n/d","no datos",I83/4)</f>
        <v>no datos</v>
      </c>
      <c r="J84" s="149" t="str">
        <f>IF(I84="no datos","",IF(I84="","",IF(I84=0,"",IF(I84=I$53,J$53,IF(I84&gt;=I$54,J$54,IF(I84&lt;=I$56,J$56,IF(I84&lt;I$54,J$55)))))))</f>
        <v/>
      </c>
      <c r="K84" s="151"/>
    </row>
    <row r="86" spans="6:15" x14ac:dyDescent="0.2">
      <c r="G86" s="128" t="s">
        <v>103</v>
      </c>
      <c r="H86" s="129"/>
      <c r="I86" s="129"/>
      <c r="J86" s="129"/>
      <c r="K86" s="129"/>
      <c r="L86" s="144" t="s">
        <v>152</v>
      </c>
      <c r="M86" s="129" t="s">
        <v>157</v>
      </c>
      <c r="N86" s="129"/>
      <c r="O86" s="130"/>
    </row>
    <row r="87" spans="6:15" x14ac:dyDescent="0.2">
      <c r="F87" s="141" t="str">
        <f>ANÁLISIS!$H$16</f>
        <v xml:space="preserve">Resultado </v>
      </c>
      <c r="G87" s="131">
        <f>ANÁLISIS!$L$16</f>
        <v>0</v>
      </c>
      <c r="H87" s="132"/>
      <c r="I87" s="139" t="str">
        <f>IF(G87=0,"n/d",IF(G87=G$46,I$46,IF(G87=G$47,I$47,IF(G87=G$48,I$48,IF(G87=G$49,I$49)))))</f>
        <v>n/d</v>
      </c>
      <c r="J87" s="132"/>
      <c r="K87" s="132"/>
      <c r="L87" s="131" t="s">
        <v>147</v>
      </c>
      <c r="M87" s="132" t="s">
        <v>156</v>
      </c>
      <c r="N87" s="132"/>
      <c r="O87" s="133"/>
    </row>
    <row r="88" spans="6:15" x14ac:dyDescent="0.2">
      <c r="F88" s="142" t="str">
        <f>ANÁLISIS!H23</f>
        <v>Rentabilidad de las Ventas</v>
      </c>
      <c r="G88" s="132">
        <f>ANÁLISIS!L23</f>
        <v>0</v>
      </c>
      <c r="H88" s="132"/>
      <c r="I88" s="139" t="str">
        <f>IF(G88=0,"n/d",IF(G88=G$46,I$46,IF(G88=G$47,I$47,IF(G88=G$48,I$48,IF(G88=G$49,I$49)))))</f>
        <v>n/d</v>
      </c>
      <c r="J88" s="132"/>
      <c r="K88" s="132"/>
      <c r="L88" s="131" t="s">
        <v>153</v>
      </c>
      <c r="M88" s="132" t="s">
        <v>158</v>
      </c>
      <c r="N88" s="132"/>
      <c r="O88" s="133"/>
    </row>
    <row r="89" spans="6:15" x14ac:dyDescent="0.2">
      <c r="F89" s="142" t="str">
        <f>ANÁLISIS!H24</f>
        <v>ROE Rentabilidad Financiera</v>
      </c>
      <c r="G89" s="131">
        <f>ANÁLISIS!L24</f>
        <v>0</v>
      </c>
      <c r="H89" s="132"/>
      <c r="I89" s="139" t="str">
        <f>IF(G89=0,"n/d",IF(G89=G$46,I$46,IF(G89=G$47,I$47,IF(G89=G$48,I$48,IF(G89=G$49,I$49)))))</f>
        <v>n/d</v>
      </c>
      <c r="J89" s="132"/>
      <c r="K89" s="132"/>
      <c r="L89" s="131" t="s">
        <v>154</v>
      </c>
      <c r="M89" s="132" t="s">
        <v>159</v>
      </c>
      <c r="N89" s="132"/>
      <c r="O89" s="133"/>
    </row>
    <row r="90" spans="6:15" x14ac:dyDescent="0.2">
      <c r="F90" s="143" t="str">
        <f>ANÁLISIS!H25</f>
        <v>ROA Rentabilidad Económica</v>
      </c>
      <c r="G90" s="131">
        <f>ANÁLISIS!L25</f>
        <v>0</v>
      </c>
      <c r="I90" s="139" t="str">
        <f>IF(G90=0,"n/d",IF(G90=G$46,I$46,IF(G90=G$47,I$47,IF(G90=G$48,I$48,IF(G90=G$49,I$49)))))</f>
        <v>n/d</v>
      </c>
      <c r="L90" s="131" t="s">
        <v>155</v>
      </c>
      <c r="M90" s="132" t="s">
        <v>160</v>
      </c>
      <c r="N90" s="132"/>
      <c r="O90" s="133"/>
    </row>
    <row r="91" spans="6:15" x14ac:dyDescent="0.2">
      <c r="G91" s="131"/>
      <c r="H91" s="132"/>
      <c r="I91" s="139" t="str">
        <f>IF(ISERROR(J91),"n/d",J91)</f>
        <v>n/d</v>
      </c>
      <c r="J91" s="132" t="e">
        <f>I89+I88+I87+I90</f>
        <v>#VALUE!</v>
      </c>
      <c r="K91" s="132"/>
      <c r="L91" s="131"/>
      <c r="M91" s="132"/>
      <c r="N91" s="132"/>
      <c r="O91" s="133"/>
    </row>
    <row r="92" spans="6:15" x14ac:dyDescent="0.2">
      <c r="G92" s="148"/>
      <c r="H92" s="149"/>
      <c r="I92" s="150" t="str">
        <f>IF(I91="n/d","no datos",I91/4)</f>
        <v>no datos</v>
      </c>
      <c r="J92" s="149" t="str">
        <f>IF(I92="no datos","",IF(I92="","",IF(I92=0,"",IF(I92=I$53,J$53,IF(I92&gt;=I$54,J$54,IF(I92&lt;=I$56,J$56,IF(I92&lt;I$54,J$55)))))))</f>
        <v/>
      </c>
      <c r="K92" s="149"/>
      <c r="L92" s="146"/>
      <c r="M92" s="134"/>
      <c r="N92" s="134"/>
      <c r="O92" s="135"/>
    </row>
    <row r="93" spans="6:15" x14ac:dyDescent="0.2">
      <c r="I93" s="4" t="e">
        <f>(I92+I84+I76+I66)</f>
        <v>#VALUE!</v>
      </c>
    </row>
    <row r="94" spans="6:15" x14ac:dyDescent="0.2">
      <c r="G94" s="152" t="s">
        <v>151</v>
      </c>
      <c r="H94" s="153"/>
      <c r="I94" s="154" t="str">
        <f>IF(ISERROR(I93),"",I93)</f>
        <v/>
      </c>
      <c r="J94" s="153" t="str">
        <f>IF(I94="","",IF(I66&lt;5,"NO VIABLE",IF(I94&lt;20,"INVIABLE",IF(I94&lt;=24,"VIABLE",IF(I94&gt;=6,"MUY VIABLE",IF(I94&gt;=32,"SUPERVIABLE"))))))</f>
        <v/>
      </c>
      <c r="K94" s="155"/>
      <c r="L94" s="152" t="str">
        <f>IF(J94="","",IF(L86=J94,M86,IF(L87=J94,M87,IF(L88=J94,M88,IF(L89=J94,M89,IF(L90=J94,M90))))))</f>
        <v/>
      </c>
      <c r="M94" s="153"/>
      <c r="N94" s="153"/>
      <c r="O94" s="155"/>
    </row>
  </sheetData>
  <sheetProtection sheet="1" objects="1" scenarios="1"/>
  <mergeCells count="2">
    <mergeCell ref="B4:B6"/>
    <mergeCell ref="B8:B10"/>
  </mergeCells>
  <phoneticPr fontId="2" type="noConversion"/>
  <pageMargins left="0.75" right="0.75" top="1" bottom="1" header="0" footer="0"/>
  <pageSetup paperSize="9" orientation="portrait" r:id="rId1"/>
  <headerFooter alignWithMargins="0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1:AS196"/>
  <sheetViews>
    <sheetView showGridLines="0" showRowColHeaders="0" showZeros="0" showOutlineSymbols="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E21" sqref="E21"/>
    </sheetView>
  </sheetViews>
  <sheetFormatPr baseColWidth="10" defaultRowHeight="12.75" x14ac:dyDescent="0.2"/>
  <cols>
    <col min="1" max="1" width="11.42578125" hidden="1" customWidth="1"/>
    <col min="2" max="2" width="2.7109375" style="99" customWidth="1"/>
    <col min="3" max="3" width="2.42578125" style="99" customWidth="1"/>
    <col min="4" max="4" width="25.7109375" style="99" customWidth="1"/>
    <col min="5" max="5" width="13.28515625" style="99" customWidth="1"/>
    <col min="6" max="7" width="0.85546875" style="99" customWidth="1"/>
    <col min="8" max="8" width="25.7109375" style="99" customWidth="1"/>
    <col min="9" max="9" width="13.28515625" style="99" customWidth="1"/>
    <col min="10" max="11" width="0.85546875" style="99" customWidth="1"/>
    <col min="12" max="12" width="34.7109375" style="99" customWidth="1"/>
    <col min="13" max="14" width="0.85546875" style="99" customWidth="1"/>
    <col min="15" max="15" width="25.7109375" style="99" customWidth="1"/>
    <col min="16" max="16" width="13.28515625" style="99" customWidth="1"/>
    <col min="17" max="18" width="0.85546875" style="99" customWidth="1"/>
    <col min="19" max="34" width="11.42578125" style="99"/>
    <col min="35" max="35" width="3.7109375" style="99" customWidth="1"/>
    <col min="36" max="39" width="0" style="99" hidden="1" customWidth="1"/>
    <col min="40" max="40" width="4.140625" style="99" customWidth="1"/>
    <col min="41" max="45" width="11.42578125" style="99"/>
  </cols>
  <sheetData>
    <row r="1" spans="3:41" ht="9.9499999999999993" customHeight="1" thickBot="1" x14ac:dyDescent="0.25"/>
    <row r="2" spans="3:41" ht="24.75" customHeight="1" thickTop="1" thickBot="1" x14ac:dyDescent="0.25">
      <c r="C2" s="125"/>
      <c r="D2" s="544" t="s">
        <v>264</v>
      </c>
      <c r="E2" s="544"/>
      <c r="F2" s="544"/>
      <c r="G2" s="544"/>
      <c r="H2" s="544"/>
      <c r="I2" s="544"/>
      <c r="J2" s="544"/>
      <c r="K2" s="126"/>
      <c r="L2" s="126"/>
      <c r="M2" s="127"/>
      <c r="N2" s="524" t="s">
        <v>125</v>
      </c>
      <c r="O2" s="525"/>
      <c r="P2" s="525"/>
      <c r="Q2" s="525"/>
      <c r="R2" s="526"/>
    </row>
    <row r="3" spans="3:41" ht="6" customHeight="1" thickTop="1" thickBot="1" x14ac:dyDescent="0.25">
      <c r="C3" s="224"/>
      <c r="D3" s="225"/>
      <c r="E3" s="225"/>
      <c r="F3" s="225"/>
      <c r="G3" s="225"/>
      <c r="H3" s="225"/>
      <c r="I3" s="225"/>
      <c r="J3" s="225"/>
      <c r="K3" s="225"/>
      <c r="L3" s="225"/>
      <c r="M3" s="226"/>
      <c r="N3" s="224"/>
      <c r="O3" s="225"/>
      <c r="P3" s="225"/>
      <c r="Q3" s="225"/>
      <c r="R3" s="226"/>
    </row>
    <row r="4" spans="3:41" ht="18" customHeight="1" thickTop="1" thickBot="1" x14ac:dyDescent="0.35">
      <c r="C4" s="224"/>
      <c r="D4" s="550" t="s">
        <v>257</v>
      </c>
      <c r="E4" s="551"/>
      <c r="F4" s="346"/>
      <c r="G4" s="545" t="s">
        <v>265</v>
      </c>
      <c r="H4" s="546"/>
      <c r="I4" s="546"/>
      <c r="J4" s="547"/>
      <c r="K4" s="347"/>
      <c r="L4" s="351" t="s">
        <v>256</v>
      </c>
      <c r="M4" s="329" t="str">
        <f>IF(I4=0,"",IF(L4=0,"◄",""))</f>
        <v/>
      </c>
      <c r="N4" s="349"/>
      <c r="O4" s="523" t="s">
        <v>266</v>
      </c>
      <c r="P4" s="523"/>
      <c r="Q4" s="348"/>
      <c r="R4" s="226"/>
      <c r="AI4" s="160"/>
      <c r="AJ4" s="160"/>
      <c r="AK4" s="160"/>
      <c r="AL4" s="160"/>
      <c r="AM4" s="160"/>
      <c r="AN4" s="161" t="s">
        <v>161</v>
      </c>
      <c r="AO4" s="160"/>
    </row>
    <row r="5" spans="3:41" ht="3.95" customHeight="1" thickTop="1" x14ac:dyDescent="0.2">
      <c r="C5" s="224"/>
      <c r="D5" s="293"/>
      <c r="E5" s="293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6"/>
    </row>
    <row r="6" spans="3:41" ht="5.0999999999999996" customHeight="1" thickBot="1" x14ac:dyDescent="0.25">
      <c r="C6" s="224"/>
      <c r="D6" s="225"/>
      <c r="E6" s="225"/>
      <c r="F6" s="225"/>
      <c r="G6" s="317"/>
      <c r="H6" s="318"/>
      <c r="I6" s="318"/>
      <c r="J6" s="319"/>
      <c r="K6" s="225"/>
      <c r="L6" s="328"/>
      <c r="M6" s="225"/>
      <c r="N6" s="430"/>
      <c r="O6" s="431"/>
      <c r="P6" s="431"/>
      <c r="Q6" s="432"/>
      <c r="R6" s="226"/>
    </row>
    <row r="7" spans="3:41" ht="15" customHeight="1" thickTop="1" thickBot="1" x14ac:dyDescent="0.3">
      <c r="C7" s="224"/>
      <c r="D7" s="298" t="s">
        <v>245</v>
      </c>
      <c r="E7" s="299">
        <f>SUM(E8:E10)</f>
        <v>0</v>
      </c>
      <c r="F7" s="225"/>
      <c r="G7" s="320"/>
      <c r="H7" s="548" t="s">
        <v>252</v>
      </c>
      <c r="I7" s="549"/>
      <c r="J7" s="321"/>
      <c r="K7" s="225"/>
      <c r="L7" s="333"/>
      <c r="M7" s="225"/>
      <c r="N7" s="433"/>
      <c r="O7" s="350" t="s">
        <v>105</v>
      </c>
      <c r="P7" s="378" t="str">
        <f>calculos!$I$66</f>
        <v>no datos</v>
      </c>
      <c r="Q7" s="429"/>
      <c r="R7" s="226"/>
      <c r="AI7" s="167"/>
      <c r="AJ7" s="162" t="str">
        <f>calculos!J38</f>
        <v>Muy viables</v>
      </c>
      <c r="AK7" s="162"/>
      <c r="AL7" s="162"/>
      <c r="AM7" s="163"/>
      <c r="AN7" s="164"/>
    </row>
    <row r="8" spans="3:41" ht="15" customHeight="1" thickTop="1" x14ac:dyDescent="0.2">
      <c r="C8" s="224"/>
      <c r="D8" s="297" t="s">
        <v>250</v>
      </c>
      <c r="E8" s="286"/>
      <c r="F8" s="225"/>
      <c r="G8" s="320"/>
      <c r="H8" s="325" t="s">
        <v>105</v>
      </c>
      <c r="I8" s="326">
        <f>calculos!D22</f>
        <v>0</v>
      </c>
      <c r="J8" s="321"/>
      <c r="K8" s="332"/>
      <c r="L8" s="338"/>
      <c r="M8" s="329" t="str">
        <f>IF(I8=0,"",IF(L8=0,"◄",""))</f>
        <v/>
      </c>
      <c r="N8" s="433"/>
      <c r="O8" s="529" t="str">
        <f>calculos!$J$66</f>
        <v/>
      </c>
      <c r="P8" s="528"/>
      <c r="Q8" s="429"/>
      <c r="R8" s="226"/>
      <c r="AI8" s="168"/>
      <c r="AJ8" s="107" t="str">
        <f>calculos!J39</f>
        <v>Viables</v>
      </c>
      <c r="AK8" s="107"/>
      <c r="AL8" s="107"/>
      <c r="AM8" s="156"/>
      <c r="AN8" s="108"/>
    </row>
    <row r="9" spans="3:41" ht="14.1" customHeight="1" x14ac:dyDescent="0.2">
      <c r="C9" s="224"/>
      <c r="D9" s="291" t="s">
        <v>67</v>
      </c>
      <c r="E9" s="288"/>
      <c r="F9" s="225"/>
      <c r="G9" s="320"/>
      <c r="H9" s="264" t="s">
        <v>49</v>
      </c>
      <c r="I9" s="268">
        <f>calculos!D23</f>
        <v>0</v>
      </c>
      <c r="J9" s="321"/>
      <c r="K9" s="225"/>
      <c r="L9" s="337"/>
      <c r="M9" s="225"/>
      <c r="N9" s="433"/>
      <c r="O9" s="435"/>
      <c r="P9" s="435"/>
      <c r="Q9" s="429"/>
      <c r="R9" s="226"/>
      <c r="AI9" s="168"/>
      <c r="AJ9" s="107" t="str">
        <f>calculos!J40</f>
        <v>Poco viables (estudiar mejor)</v>
      </c>
      <c r="AK9" s="107"/>
      <c r="AL9" s="107"/>
      <c r="AM9" s="156"/>
      <c r="AN9" s="108"/>
    </row>
    <row r="10" spans="3:41" ht="15" customHeight="1" x14ac:dyDescent="0.25">
      <c r="C10" s="224"/>
      <c r="D10" s="292" t="s">
        <v>68</v>
      </c>
      <c r="E10" s="287"/>
      <c r="F10" s="225"/>
      <c r="G10" s="320"/>
      <c r="H10" s="272" t="s">
        <v>77</v>
      </c>
      <c r="I10" s="273">
        <f>calculos!D24</f>
        <v>0</v>
      </c>
      <c r="J10" s="321"/>
      <c r="K10" s="332"/>
      <c r="L10" s="338"/>
      <c r="M10" s="225"/>
      <c r="N10" s="433"/>
      <c r="O10" s="350" t="s">
        <v>132</v>
      </c>
      <c r="P10" s="378" t="str">
        <f>calculos!$I$76</f>
        <v>no datos</v>
      </c>
      <c r="Q10" s="429"/>
      <c r="R10" s="226"/>
      <c r="AI10" s="168"/>
      <c r="AJ10" s="107" t="str">
        <f>calculos!J41</f>
        <v>INVIABLES</v>
      </c>
      <c r="AK10" s="107" t="str">
        <f>calculos!J53</f>
        <v>Muy viable</v>
      </c>
      <c r="AL10" s="107"/>
      <c r="AM10" s="156" t="s">
        <v>136</v>
      </c>
      <c r="AN10" s="108"/>
    </row>
    <row r="11" spans="3:41" ht="15" customHeight="1" x14ac:dyDescent="0.2">
      <c r="C11" s="224"/>
      <c r="D11" s="225"/>
      <c r="E11" s="225"/>
      <c r="F11" s="225"/>
      <c r="G11" s="320"/>
      <c r="H11" s="264" t="s">
        <v>137</v>
      </c>
      <c r="I11" s="268">
        <f>calculos!D25</f>
        <v>0</v>
      </c>
      <c r="J11" s="321"/>
      <c r="K11" s="334"/>
      <c r="L11" s="335"/>
      <c r="M11" s="225"/>
      <c r="N11" s="433"/>
      <c r="O11" s="527" t="str">
        <f>calculos!$J$76</f>
        <v/>
      </c>
      <c r="P11" s="528"/>
      <c r="Q11" s="429"/>
      <c r="R11" s="226"/>
      <c r="AI11" s="168"/>
      <c r="AJ11" s="107"/>
      <c r="AK11" s="107" t="str">
        <f>calculos!J54</f>
        <v>Viable</v>
      </c>
      <c r="AL11" s="107"/>
      <c r="AM11" s="156"/>
      <c r="AN11" s="108"/>
    </row>
    <row r="12" spans="3:41" ht="15" customHeight="1" x14ac:dyDescent="0.2">
      <c r="C12" s="224"/>
      <c r="D12" s="289" t="s">
        <v>246</v>
      </c>
      <c r="E12" s="285">
        <f>SUM(E13:E14)</f>
        <v>0</v>
      </c>
      <c r="F12" s="225"/>
      <c r="G12" s="320"/>
      <c r="H12" s="265" t="s">
        <v>74</v>
      </c>
      <c r="I12" s="269">
        <f>calculos!D27</f>
        <v>0</v>
      </c>
      <c r="J12" s="321"/>
      <c r="K12" s="336"/>
      <c r="L12" s="337"/>
      <c r="M12" s="225"/>
      <c r="N12" s="433"/>
      <c r="O12" s="435"/>
      <c r="P12" s="435"/>
      <c r="Q12" s="429"/>
      <c r="R12" s="226"/>
      <c r="AI12" s="168"/>
      <c r="AJ12" s="107"/>
      <c r="AK12" s="107" t="str">
        <f>calculos!J55</f>
        <v>Poco viable (estudiar mejor)</v>
      </c>
      <c r="AL12" s="107"/>
      <c r="AM12" s="156"/>
      <c r="AN12" s="108"/>
    </row>
    <row r="13" spans="3:41" ht="15" customHeight="1" x14ac:dyDescent="0.25">
      <c r="C13" s="224"/>
      <c r="D13" s="308" t="s">
        <v>69</v>
      </c>
      <c r="E13" s="286"/>
      <c r="F13" s="225"/>
      <c r="G13" s="320"/>
      <c r="H13" s="265" t="s">
        <v>75</v>
      </c>
      <c r="I13" s="269">
        <f>calculos!D28</f>
        <v>0</v>
      </c>
      <c r="J13" s="321"/>
      <c r="K13" s="336"/>
      <c r="L13" s="337"/>
      <c r="M13" s="225"/>
      <c r="N13" s="433"/>
      <c r="O13" s="350" t="s">
        <v>38</v>
      </c>
      <c r="P13" s="378" t="str">
        <f>calculos!$I$84</f>
        <v>no datos</v>
      </c>
      <c r="Q13" s="429"/>
      <c r="R13" s="226"/>
      <c r="AI13" s="168"/>
      <c r="AJ13" s="107"/>
      <c r="AK13" s="107" t="str">
        <f>calculos!J56</f>
        <v>INVIABLE</v>
      </c>
      <c r="AL13" s="107"/>
      <c r="AM13" s="157"/>
      <c r="AN13" s="108"/>
    </row>
    <row r="14" spans="3:41" ht="15" customHeight="1" x14ac:dyDescent="0.2">
      <c r="C14" s="224"/>
      <c r="D14" s="291" t="s">
        <v>14</v>
      </c>
      <c r="E14" s="327">
        <f>calculos!$D$9</f>
        <v>0</v>
      </c>
      <c r="F14" s="225"/>
      <c r="G14" s="320"/>
      <c r="H14" s="265" t="s">
        <v>138</v>
      </c>
      <c r="I14" s="269">
        <f>calculos!D26</f>
        <v>0</v>
      </c>
      <c r="J14" s="321"/>
      <c r="K14" s="336"/>
      <c r="L14" s="337"/>
      <c r="M14" s="225"/>
      <c r="N14" s="433"/>
      <c r="O14" s="527" t="str">
        <f>calculos!$J$84</f>
        <v/>
      </c>
      <c r="P14" s="528"/>
      <c r="Q14" s="429"/>
      <c r="R14" s="226"/>
      <c r="AI14" s="168"/>
      <c r="AJ14" s="107"/>
      <c r="AK14" s="107"/>
      <c r="AL14" s="107"/>
      <c r="AM14" s="156"/>
      <c r="AN14" s="108"/>
    </row>
    <row r="15" spans="3:41" ht="15" customHeight="1" x14ac:dyDescent="0.2">
      <c r="C15" s="224"/>
      <c r="D15" s="420" t="s">
        <v>70</v>
      </c>
      <c r="E15" s="471"/>
      <c r="F15" s="225"/>
      <c r="G15" s="320"/>
      <c r="H15" s="274" t="s">
        <v>139</v>
      </c>
      <c r="I15" s="275">
        <f>calculos!D29</f>
        <v>0</v>
      </c>
      <c r="J15" s="321"/>
      <c r="K15" s="336"/>
      <c r="L15" s="337"/>
      <c r="M15" s="225"/>
      <c r="N15" s="433"/>
      <c r="O15" s="436"/>
      <c r="P15" s="436"/>
      <c r="Q15" s="429"/>
      <c r="R15" s="226"/>
      <c r="AI15" s="168"/>
      <c r="AJ15" s="107"/>
      <c r="AK15" s="107"/>
      <c r="AL15" s="107"/>
      <c r="AM15" s="156"/>
      <c r="AN15" s="108"/>
    </row>
    <row r="16" spans="3:41" ht="15" customHeight="1" thickBot="1" x14ac:dyDescent="0.3">
      <c r="C16" s="224"/>
      <c r="D16" s="225"/>
      <c r="E16" s="225"/>
      <c r="F16" s="225"/>
      <c r="G16" s="320"/>
      <c r="H16" s="276" t="s">
        <v>106</v>
      </c>
      <c r="I16" s="277">
        <f>calculos!D30</f>
        <v>0</v>
      </c>
      <c r="J16" s="321"/>
      <c r="K16" s="339"/>
      <c r="L16" s="344"/>
      <c r="M16" s="225"/>
      <c r="N16" s="433"/>
      <c r="O16" s="350" t="s">
        <v>103</v>
      </c>
      <c r="P16" s="378" t="str">
        <f>calculos!$I$92</f>
        <v>no datos</v>
      </c>
      <c r="Q16" s="429"/>
      <c r="R16" s="226"/>
      <c r="AI16" s="168"/>
      <c r="AJ16" s="107"/>
      <c r="AK16" s="107" t="str">
        <f>calculos!G38</f>
        <v>Fácilmente alcanzables</v>
      </c>
      <c r="AL16" s="107"/>
      <c r="AM16" s="156" t="s">
        <v>66</v>
      </c>
      <c r="AN16" s="108"/>
    </row>
    <row r="17" spans="2:45" ht="15" customHeight="1" x14ac:dyDescent="0.2">
      <c r="C17" s="224"/>
      <c r="D17" s="300" t="s">
        <v>247</v>
      </c>
      <c r="E17" s="225"/>
      <c r="F17" s="225"/>
      <c r="G17" s="320"/>
      <c r="H17" s="266" t="s">
        <v>108</v>
      </c>
      <c r="I17" s="270">
        <f>calculos!D34</f>
        <v>0</v>
      </c>
      <c r="J17" s="321"/>
      <c r="K17" s="340"/>
      <c r="L17" s="345"/>
      <c r="M17" s="225"/>
      <c r="N17" s="433"/>
      <c r="O17" s="527" t="str">
        <f>calculos!$J$92</f>
        <v/>
      </c>
      <c r="P17" s="528"/>
      <c r="Q17" s="429"/>
      <c r="R17" s="226"/>
      <c r="AI17" s="168"/>
      <c r="AJ17" s="107"/>
      <c r="AK17" s="107" t="str">
        <f>calculos!G39</f>
        <v>Alcanzables</v>
      </c>
      <c r="AL17" s="107"/>
      <c r="AM17" s="156" t="s">
        <v>65</v>
      </c>
      <c r="AN17" s="108"/>
    </row>
    <row r="18" spans="2:45" ht="15" customHeight="1" thickBot="1" x14ac:dyDescent="0.25">
      <c r="C18" s="224"/>
      <c r="D18" s="290" t="s">
        <v>249</v>
      </c>
      <c r="E18" s="304"/>
      <c r="F18" s="225"/>
      <c r="G18" s="320"/>
      <c r="H18" s="267" t="s">
        <v>102</v>
      </c>
      <c r="I18" s="271">
        <f>calculos!D37</f>
        <v>0</v>
      </c>
      <c r="J18" s="321"/>
      <c r="K18" s="341"/>
      <c r="L18" s="338"/>
      <c r="M18" s="225"/>
      <c r="N18" s="433"/>
      <c r="O18" s="435"/>
      <c r="P18" s="435"/>
      <c r="Q18" s="429"/>
      <c r="R18" s="226"/>
      <c r="AI18" s="168"/>
      <c r="AJ18" s="107"/>
      <c r="AK18" s="107" t="str">
        <f>calculos!G40</f>
        <v>Dificiles de alcanzar</v>
      </c>
      <c r="AL18" s="107"/>
      <c r="AM18" s="156" t="s">
        <v>65</v>
      </c>
      <c r="AN18" s="108"/>
    </row>
    <row r="19" spans="2:45" ht="15.95" customHeight="1" thickTop="1" thickBot="1" x14ac:dyDescent="0.25">
      <c r="C19" s="224"/>
      <c r="D19" s="301" t="s">
        <v>96</v>
      </c>
      <c r="E19" s="305"/>
      <c r="F19" s="225"/>
      <c r="G19" s="320"/>
      <c r="H19" s="548" t="s">
        <v>253</v>
      </c>
      <c r="I19" s="549"/>
      <c r="J19" s="321"/>
      <c r="K19" s="336"/>
      <c r="L19" s="337"/>
      <c r="M19" s="225"/>
      <c r="N19" s="433"/>
      <c r="O19" s="530" t="s">
        <v>150</v>
      </c>
      <c r="P19" s="531"/>
      <c r="Q19" s="429"/>
      <c r="R19" s="226"/>
      <c r="AI19" s="168"/>
      <c r="AJ19" s="107"/>
      <c r="AK19" s="107" t="str">
        <f>calculos!G41</f>
        <v>Imposibles de lograr</v>
      </c>
      <c r="AL19" s="107"/>
      <c r="AM19" s="156"/>
      <c r="AN19" s="108"/>
    </row>
    <row r="20" spans="2:45" ht="15.95" customHeight="1" thickTop="1" x14ac:dyDescent="0.25">
      <c r="C20" s="224"/>
      <c r="D20" s="302" t="s">
        <v>97</v>
      </c>
      <c r="E20" s="306"/>
      <c r="F20" s="225"/>
      <c r="G20" s="320"/>
      <c r="H20" s="278" t="s">
        <v>306</v>
      </c>
      <c r="I20" s="254" t="str">
        <f>calculos!D39</f>
        <v>n/d</v>
      </c>
      <c r="J20" s="321"/>
      <c r="K20" s="332"/>
      <c r="L20" s="338"/>
      <c r="M20" s="329"/>
      <c r="N20" s="433"/>
      <c r="O20" s="532" t="str">
        <f>calculos!$J$94</f>
        <v/>
      </c>
      <c r="P20" s="533"/>
      <c r="Q20" s="429"/>
      <c r="R20" s="226"/>
      <c r="AI20" s="168"/>
      <c r="AJ20" s="107"/>
      <c r="AK20" s="107"/>
      <c r="AL20" s="107"/>
      <c r="AM20" s="156" t="s">
        <v>149</v>
      </c>
      <c r="AN20" s="108"/>
    </row>
    <row r="21" spans="2:45" ht="15" customHeight="1" thickBot="1" x14ac:dyDescent="0.25">
      <c r="C21" s="224"/>
      <c r="D21" s="303" t="s">
        <v>98</v>
      </c>
      <c r="E21" s="307"/>
      <c r="F21" s="225"/>
      <c r="G21" s="320"/>
      <c r="H21" s="279" t="s">
        <v>305</v>
      </c>
      <c r="I21" s="255">
        <f>calculos!D44</f>
        <v>0</v>
      </c>
      <c r="J21" s="322"/>
      <c r="K21" s="342"/>
      <c r="L21" s="338"/>
      <c r="M21" s="329"/>
      <c r="N21" s="434"/>
      <c r="O21" s="534" t="str">
        <f>calculos!$L$94</f>
        <v/>
      </c>
      <c r="P21" s="535"/>
      <c r="Q21" s="429"/>
      <c r="R21" s="226"/>
      <c r="AI21" s="168"/>
      <c r="AJ21" s="107"/>
      <c r="AK21" s="107" t="str">
        <f>calculos!G53</f>
        <v>Elevado</v>
      </c>
      <c r="AL21" s="107"/>
      <c r="AM21" s="156" t="s">
        <v>149</v>
      </c>
      <c r="AN21" s="108"/>
    </row>
    <row r="22" spans="2:45" ht="15.95" customHeight="1" thickTop="1" thickBot="1" x14ac:dyDescent="0.25">
      <c r="C22" s="224"/>
      <c r="D22" s="225"/>
      <c r="E22" s="225"/>
      <c r="F22" s="225"/>
      <c r="G22" s="320"/>
      <c r="H22" s="548" t="s">
        <v>103</v>
      </c>
      <c r="I22" s="549"/>
      <c r="J22" s="321"/>
      <c r="K22" s="336"/>
      <c r="L22" s="337"/>
      <c r="M22" s="225"/>
      <c r="N22" s="433"/>
      <c r="O22" s="423"/>
      <c r="P22" s="423"/>
      <c r="Q22" s="429"/>
      <c r="R22" s="226"/>
      <c r="AI22" s="168"/>
      <c r="AJ22" s="107"/>
      <c r="AK22" s="107" t="str">
        <f>calculos!G54</f>
        <v>Aceptable</v>
      </c>
      <c r="AL22" s="107"/>
      <c r="AM22" s="156"/>
      <c r="AN22" s="108"/>
    </row>
    <row r="23" spans="2:45" ht="15" customHeight="1" thickTop="1" x14ac:dyDescent="0.2">
      <c r="C23" s="224"/>
      <c r="D23" s="300" t="s">
        <v>248</v>
      </c>
      <c r="E23" s="225"/>
      <c r="F23" s="225"/>
      <c r="G23" s="320"/>
      <c r="H23" s="280" t="s">
        <v>107</v>
      </c>
      <c r="I23" s="256" t="str">
        <f>calculos!D46</f>
        <v>n/d</v>
      </c>
      <c r="J23" s="321"/>
      <c r="K23" s="332"/>
      <c r="L23" s="338"/>
      <c r="M23" s="225"/>
      <c r="N23" s="433"/>
      <c r="O23" s="423"/>
      <c r="P23" s="423"/>
      <c r="Q23" s="429"/>
      <c r="R23" s="226"/>
      <c r="AI23" s="168"/>
      <c r="AJ23" s="107"/>
      <c r="AK23" s="107" t="str">
        <f>calculos!G55</f>
        <v>Bajo</v>
      </c>
      <c r="AL23" s="107"/>
      <c r="AM23" s="156" t="s">
        <v>66</v>
      </c>
      <c r="AN23" s="108"/>
    </row>
    <row r="24" spans="2:45" ht="15" customHeight="1" x14ac:dyDescent="0.2">
      <c r="C24" s="224"/>
      <c r="D24" s="308" t="s">
        <v>304</v>
      </c>
      <c r="E24" s="576"/>
      <c r="F24" s="225"/>
      <c r="G24" s="320"/>
      <c r="H24" s="281" t="s">
        <v>110</v>
      </c>
      <c r="I24" s="257" t="str">
        <f>calculos!D47</f>
        <v>n/d</v>
      </c>
      <c r="J24" s="321"/>
      <c r="K24" s="341"/>
      <c r="L24" s="338"/>
      <c r="M24" s="225"/>
      <c r="N24" s="433"/>
      <c r="O24" s="423"/>
      <c r="P24" s="423"/>
      <c r="Q24" s="429"/>
      <c r="R24" s="226"/>
      <c r="AI24" s="168"/>
      <c r="AJ24" s="107"/>
      <c r="AK24" s="107" t="str">
        <f>calculos!G56</f>
        <v>Muy bajo</v>
      </c>
      <c r="AL24" s="107"/>
      <c r="AM24" s="156" t="s">
        <v>66</v>
      </c>
      <c r="AN24" s="108"/>
    </row>
    <row r="25" spans="2:45" ht="15" customHeight="1" thickBot="1" x14ac:dyDescent="0.25">
      <c r="C25" s="224"/>
      <c r="D25" s="301" t="s">
        <v>78</v>
      </c>
      <c r="E25" s="577"/>
      <c r="F25" s="225"/>
      <c r="G25" s="320"/>
      <c r="H25" s="279" t="s">
        <v>111</v>
      </c>
      <c r="I25" s="258" t="str">
        <f>calculos!D48</f>
        <v>n/d</v>
      </c>
      <c r="J25" s="321" t="s">
        <v>101</v>
      </c>
      <c r="K25" s="341"/>
      <c r="L25" s="338"/>
      <c r="M25" s="225"/>
      <c r="N25" s="422"/>
      <c r="O25" s="423"/>
      <c r="P25" s="423"/>
      <c r="Q25" s="429"/>
      <c r="R25" s="226"/>
      <c r="AI25" s="168"/>
      <c r="AJ25" s="107"/>
      <c r="AK25" s="107"/>
      <c r="AL25" s="107"/>
      <c r="AM25" s="156" t="s">
        <v>66</v>
      </c>
      <c r="AN25" s="108"/>
    </row>
    <row r="26" spans="2:45" ht="15.95" customHeight="1" thickTop="1" thickBot="1" x14ac:dyDescent="0.25">
      <c r="C26" s="224"/>
      <c r="D26" s="309" t="s">
        <v>1</v>
      </c>
      <c r="E26" s="577"/>
      <c r="F26" s="225"/>
      <c r="G26" s="320"/>
      <c r="H26" s="548" t="s">
        <v>104</v>
      </c>
      <c r="I26" s="549"/>
      <c r="J26" s="321"/>
      <c r="K26" s="336"/>
      <c r="L26" s="337"/>
      <c r="M26" s="225"/>
      <c r="N26" s="422"/>
      <c r="O26" s="425"/>
      <c r="P26" s="423"/>
      <c r="Q26" s="429"/>
      <c r="R26" s="226"/>
      <c r="AI26" s="168"/>
      <c r="AJ26" s="107"/>
      <c r="AK26" s="107" t="str">
        <f>calculos!G46</f>
        <v>Muy satisfactorio</v>
      </c>
      <c r="AL26" s="107"/>
      <c r="AM26" s="156"/>
      <c r="AN26" s="108"/>
    </row>
    <row r="27" spans="2:45" ht="13.5" thickTop="1" x14ac:dyDescent="0.2">
      <c r="C27" s="224"/>
      <c r="D27" s="303" t="s">
        <v>99</v>
      </c>
      <c r="E27" s="578"/>
      <c r="F27" s="225"/>
      <c r="G27" s="320"/>
      <c r="H27" s="282" t="s">
        <v>38</v>
      </c>
      <c r="I27" s="259" t="str">
        <f>calculos!D49</f>
        <v>n/d</v>
      </c>
      <c r="J27" s="321"/>
      <c r="K27" s="332"/>
      <c r="L27" s="338"/>
      <c r="M27" s="225"/>
      <c r="N27" s="422"/>
      <c r="O27" s="423"/>
      <c r="P27" s="423"/>
      <c r="Q27" s="424"/>
      <c r="R27" s="226"/>
      <c r="AI27" s="168"/>
      <c r="AJ27" s="107"/>
      <c r="AK27" s="107" t="str">
        <f>calculos!G47</f>
        <v>Satisfactorio</v>
      </c>
      <c r="AL27" s="107"/>
      <c r="AM27" s="156" t="s">
        <v>65</v>
      </c>
      <c r="AN27" s="108"/>
    </row>
    <row r="28" spans="2:45" x14ac:dyDescent="0.2">
      <c r="C28" s="224"/>
      <c r="D28" s="225"/>
      <c r="E28" s="225"/>
      <c r="F28" s="225"/>
      <c r="G28" s="320"/>
      <c r="H28" s="283" t="s">
        <v>45</v>
      </c>
      <c r="I28" s="260" t="str">
        <f>calculos!D50</f>
        <v>n/d</v>
      </c>
      <c r="J28" s="321"/>
      <c r="K28" s="341"/>
      <c r="L28" s="338"/>
      <c r="M28" s="225"/>
      <c r="N28" s="422"/>
      <c r="O28" s="423"/>
      <c r="P28" s="423"/>
      <c r="Q28" s="424"/>
      <c r="R28" s="226"/>
      <c r="AI28" s="168"/>
      <c r="AJ28" s="107"/>
      <c r="AK28" s="107" t="str">
        <f>calculos!G48</f>
        <v>Poco satisfactorio</v>
      </c>
      <c r="AL28" s="107"/>
      <c r="AM28" s="156" t="s">
        <v>65</v>
      </c>
      <c r="AN28" s="108"/>
    </row>
    <row r="29" spans="2:45" ht="15" customHeight="1" x14ac:dyDescent="0.2">
      <c r="C29" s="224"/>
      <c r="D29" s="310" t="s">
        <v>255</v>
      </c>
      <c r="E29" s="225"/>
      <c r="F29" s="225"/>
      <c r="G29" s="320"/>
      <c r="H29" s="283" t="s">
        <v>135</v>
      </c>
      <c r="I29" s="261" t="str">
        <f>IF(E12=0,"n/d",calculos!$D$54)</f>
        <v>n/d</v>
      </c>
      <c r="J29" s="321"/>
      <c r="K29" s="341"/>
      <c r="L29" s="338"/>
      <c r="M29" s="225"/>
      <c r="N29" s="422"/>
      <c r="O29" s="423"/>
      <c r="P29" s="423"/>
      <c r="Q29" s="424"/>
      <c r="R29" s="226"/>
      <c r="AI29" s="168"/>
      <c r="AJ29" s="107"/>
      <c r="AK29" s="107" t="str">
        <f>calculos!G49</f>
        <v>Insatisfactorio</v>
      </c>
      <c r="AL29" s="107"/>
      <c r="AM29" s="156" t="s">
        <v>136</v>
      </c>
      <c r="AN29" s="108"/>
    </row>
    <row r="30" spans="2:45" ht="15" customHeight="1" x14ac:dyDescent="0.2">
      <c r="C30" s="224"/>
      <c r="D30" s="313" t="s">
        <v>100</v>
      </c>
      <c r="E30" s="311"/>
      <c r="F30" s="225"/>
      <c r="G30" s="320"/>
      <c r="H30" s="283" t="s">
        <v>39</v>
      </c>
      <c r="I30" s="262" t="str">
        <f>calculos!D51</f>
        <v>n/d</v>
      </c>
      <c r="J30" s="321"/>
      <c r="K30" s="341"/>
      <c r="L30" s="338"/>
      <c r="M30" s="225"/>
      <c r="N30" s="422"/>
      <c r="O30" s="423"/>
      <c r="P30" s="423"/>
      <c r="Q30" s="424"/>
      <c r="R30" s="226"/>
      <c r="AI30" s="168"/>
      <c r="AJ30" s="107"/>
      <c r="AK30" s="107" t="str">
        <f>calculos!L53</f>
        <v>Muy bajo</v>
      </c>
      <c r="AL30" s="107"/>
      <c r="AM30" s="156" t="s">
        <v>136</v>
      </c>
      <c r="AN30" s="108"/>
    </row>
    <row r="31" spans="2:45" ht="14.1" customHeight="1" x14ac:dyDescent="0.2">
      <c r="C31" s="224"/>
      <c r="D31" s="421" t="s">
        <v>303</v>
      </c>
      <c r="E31" s="312">
        <f>$I$21</f>
        <v>0</v>
      </c>
      <c r="F31" s="315"/>
      <c r="G31" s="320"/>
      <c r="H31" s="283" t="s">
        <v>46</v>
      </c>
      <c r="I31" s="260" t="str">
        <f>calculos!D52</f>
        <v>n/d</v>
      </c>
      <c r="J31" s="321"/>
      <c r="K31" s="341"/>
      <c r="L31" s="338"/>
      <c r="M31" s="225"/>
      <c r="N31" s="422"/>
      <c r="O31" s="423"/>
      <c r="P31" s="423"/>
      <c r="Q31" s="424"/>
      <c r="R31" s="226"/>
      <c r="AI31" s="168"/>
      <c r="AJ31" s="107"/>
      <c r="AK31" s="107" t="str">
        <f>calculos!L54</f>
        <v>Bajo</v>
      </c>
      <c r="AL31" s="107"/>
      <c r="AM31" s="156" t="s">
        <v>136</v>
      </c>
      <c r="AN31" s="108"/>
    </row>
    <row r="32" spans="2:45" s="138" customFormat="1" ht="15" customHeight="1" thickBot="1" x14ac:dyDescent="0.25">
      <c r="B32" s="137"/>
      <c r="C32" s="294"/>
      <c r="D32" s="552" t="str">
        <f>IF(E7&gt;0,"",IF(I8=0,"HAY QUE PONER LAS VENTAS"))</f>
        <v>HAY QUE PONER LAS VENTAS</v>
      </c>
      <c r="E32" s="552"/>
      <c r="F32" s="316"/>
      <c r="G32" s="323"/>
      <c r="H32" s="284" t="s">
        <v>251</v>
      </c>
      <c r="I32" s="263" t="str">
        <f>calculos!D53</f>
        <v>n/d</v>
      </c>
      <c r="J32" s="324"/>
      <c r="K32" s="343"/>
      <c r="L32" s="338"/>
      <c r="M32" s="316"/>
      <c r="N32" s="426"/>
      <c r="O32" s="427"/>
      <c r="P32" s="427"/>
      <c r="Q32" s="428"/>
      <c r="R32" s="331"/>
      <c r="AI32" s="169"/>
      <c r="AJ32" s="158"/>
      <c r="AK32" s="158" t="str">
        <f>calculos!L55</f>
        <v>Alto</v>
      </c>
      <c r="AL32" s="158"/>
      <c r="AM32" s="159" t="s">
        <v>136</v>
      </c>
      <c r="AN32" s="165"/>
      <c r="AO32" s="137"/>
      <c r="AP32" s="137"/>
      <c r="AQ32" s="137"/>
      <c r="AR32" s="137"/>
      <c r="AS32" s="137"/>
    </row>
    <row r="33" spans="3:40" ht="5.0999999999999996" customHeight="1" thickTop="1" x14ac:dyDescent="0.2">
      <c r="C33" s="224"/>
      <c r="D33" s="225"/>
      <c r="E33" s="225"/>
      <c r="F33" s="225"/>
      <c r="G33" s="251"/>
      <c r="H33" s="252"/>
      <c r="I33" s="252"/>
      <c r="J33" s="253"/>
      <c r="K33" s="225"/>
      <c r="L33" s="225"/>
      <c r="M33" s="225"/>
      <c r="N33" s="225"/>
      <c r="O33" s="225"/>
      <c r="P33" s="225"/>
      <c r="Q33" s="225"/>
      <c r="R33" s="226"/>
      <c r="AI33" s="170"/>
      <c r="AJ33" s="109"/>
      <c r="AK33" s="109" t="str">
        <f>calculos!L56</f>
        <v>Muy alto</v>
      </c>
      <c r="AL33" s="109"/>
      <c r="AM33" s="166"/>
      <c r="AN33" s="110"/>
    </row>
    <row r="34" spans="3:40" ht="6" customHeight="1" x14ac:dyDescent="0.2">
      <c r="C34" s="295"/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330"/>
    </row>
    <row r="36" spans="3:40" x14ac:dyDescent="0.2">
      <c r="C36" s="352"/>
      <c r="D36" s="361" t="s">
        <v>180</v>
      </c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55"/>
      <c r="R36" s="356"/>
    </row>
    <row r="37" spans="3:40" x14ac:dyDescent="0.2">
      <c r="C37" s="353"/>
      <c r="D37" s="522"/>
      <c r="E37" s="522"/>
      <c r="F37" s="522"/>
      <c r="G37" s="522"/>
      <c r="H37" s="522"/>
      <c r="I37" s="522"/>
      <c r="J37" s="522"/>
      <c r="K37" s="522"/>
      <c r="L37" s="522"/>
      <c r="M37" s="522"/>
      <c r="N37" s="522"/>
      <c r="O37" s="522"/>
      <c r="P37" s="522"/>
      <c r="Q37" s="357"/>
      <c r="R37" s="358"/>
    </row>
    <row r="38" spans="3:40" x14ac:dyDescent="0.2">
      <c r="C38" s="353"/>
      <c r="D38" s="522"/>
      <c r="E38" s="522"/>
      <c r="F38" s="522"/>
      <c r="G38" s="522"/>
      <c r="H38" s="522"/>
      <c r="I38" s="522"/>
      <c r="J38" s="522"/>
      <c r="K38" s="522"/>
      <c r="L38" s="522"/>
      <c r="M38" s="522"/>
      <c r="N38" s="522"/>
      <c r="O38" s="522"/>
      <c r="P38" s="522"/>
      <c r="Q38" s="357"/>
      <c r="R38" s="358"/>
    </row>
    <row r="39" spans="3:40" x14ac:dyDescent="0.2">
      <c r="C39" s="353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/>
      <c r="P39" s="522"/>
      <c r="Q39" s="357"/>
      <c r="R39" s="358"/>
    </row>
    <row r="40" spans="3:40" x14ac:dyDescent="0.2">
      <c r="C40" s="353"/>
      <c r="D40" s="522"/>
      <c r="E40" s="522"/>
      <c r="F40" s="522"/>
      <c r="G40" s="522"/>
      <c r="H40" s="522"/>
      <c r="I40" s="522"/>
      <c r="J40" s="522"/>
      <c r="K40" s="522"/>
      <c r="L40" s="522"/>
      <c r="M40" s="522"/>
      <c r="N40" s="522"/>
      <c r="O40" s="522"/>
      <c r="P40" s="522"/>
      <c r="Q40" s="357"/>
      <c r="R40" s="358"/>
    </row>
    <row r="41" spans="3:40" x14ac:dyDescent="0.2">
      <c r="C41" s="353"/>
      <c r="D41" s="522"/>
      <c r="E41" s="522"/>
      <c r="F41" s="522"/>
      <c r="G41" s="522"/>
      <c r="H41" s="522"/>
      <c r="I41" s="522"/>
      <c r="J41" s="522"/>
      <c r="K41" s="522"/>
      <c r="L41" s="522"/>
      <c r="M41" s="522"/>
      <c r="N41" s="522"/>
      <c r="O41" s="522"/>
      <c r="P41" s="522"/>
      <c r="Q41" s="357"/>
      <c r="R41" s="358"/>
    </row>
    <row r="42" spans="3:40" x14ac:dyDescent="0.2">
      <c r="C42" s="353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/>
      <c r="P42" s="522"/>
      <c r="Q42" s="357"/>
      <c r="R42" s="358"/>
    </row>
    <row r="43" spans="3:40" x14ac:dyDescent="0.2">
      <c r="C43" s="353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/>
      <c r="P43" s="522"/>
      <c r="Q43" s="357"/>
      <c r="R43" s="358"/>
    </row>
    <row r="44" spans="3:40" x14ac:dyDescent="0.2">
      <c r="C44" s="353"/>
      <c r="D44" s="522"/>
      <c r="E44" s="522"/>
      <c r="F44" s="522"/>
      <c r="G44" s="522"/>
      <c r="H44" s="522"/>
      <c r="I44" s="522"/>
      <c r="J44" s="522"/>
      <c r="K44" s="522"/>
      <c r="L44" s="522"/>
      <c r="M44" s="522"/>
      <c r="N44" s="522"/>
      <c r="O44" s="522"/>
      <c r="P44" s="522"/>
      <c r="Q44" s="357"/>
      <c r="R44" s="358"/>
    </row>
    <row r="45" spans="3:40" x14ac:dyDescent="0.2">
      <c r="C45" s="353"/>
      <c r="D45" s="522"/>
      <c r="E45" s="522"/>
      <c r="F45" s="522"/>
      <c r="G45" s="522"/>
      <c r="H45" s="522"/>
      <c r="I45" s="522"/>
      <c r="J45" s="522"/>
      <c r="K45" s="522"/>
      <c r="L45" s="522"/>
      <c r="M45" s="522"/>
      <c r="N45" s="522"/>
      <c r="O45" s="522"/>
      <c r="P45" s="522"/>
      <c r="Q45" s="357"/>
      <c r="R45" s="358"/>
    </row>
    <row r="46" spans="3:40" x14ac:dyDescent="0.2">
      <c r="C46" s="353"/>
      <c r="D46" s="522"/>
      <c r="E46" s="522"/>
      <c r="F46" s="522"/>
      <c r="G46" s="522"/>
      <c r="H46" s="522"/>
      <c r="I46" s="522"/>
      <c r="J46" s="522"/>
      <c r="K46" s="522"/>
      <c r="L46" s="522"/>
      <c r="M46" s="522"/>
      <c r="N46" s="522"/>
      <c r="O46" s="522"/>
      <c r="P46" s="522"/>
      <c r="Q46" s="357"/>
      <c r="R46" s="358"/>
    </row>
    <row r="47" spans="3:40" x14ac:dyDescent="0.2">
      <c r="C47" s="353"/>
      <c r="D47" s="522"/>
      <c r="E47" s="522"/>
      <c r="F47" s="522"/>
      <c r="G47" s="522"/>
      <c r="H47" s="522"/>
      <c r="I47" s="522"/>
      <c r="J47" s="522"/>
      <c r="K47" s="522"/>
      <c r="L47" s="522"/>
      <c r="M47" s="522"/>
      <c r="N47" s="522"/>
      <c r="O47" s="522"/>
      <c r="P47" s="522"/>
      <c r="Q47" s="357"/>
      <c r="R47" s="358"/>
    </row>
    <row r="48" spans="3:40" x14ac:dyDescent="0.2">
      <c r="C48" s="353"/>
      <c r="D48" s="522"/>
      <c r="E48" s="522"/>
      <c r="F48" s="522"/>
      <c r="G48" s="522"/>
      <c r="H48" s="522"/>
      <c r="I48" s="522"/>
      <c r="J48" s="522"/>
      <c r="K48" s="522"/>
      <c r="L48" s="522"/>
      <c r="M48" s="522"/>
      <c r="N48" s="522"/>
      <c r="O48" s="522"/>
      <c r="P48" s="522"/>
      <c r="Q48" s="357"/>
      <c r="R48" s="358"/>
    </row>
    <row r="49" spans="3:18" x14ac:dyDescent="0.2">
      <c r="C49" s="353"/>
      <c r="D49" s="522"/>
      <c r="E49" s="522"/>
      <c r="F49" s="522"/>
      <c r="G49" s="522"/>
      <c r="H49" s="522"/>
      <c r="I49" s="522"/>
      <c r="J49" s="522"/>
      <c r="K49" s="522"/>
      <c r="L49" s="522"/>
      <c r="M49" s="522"/>
      <c r="N49" s="522"/>
      <c r="O49" s="522"/>
      <c r="P49" s="522"/>
      <c r="Q49" s="357"/>
      <c r="R49" s="358"/>
    </row>
    <row r="50" spans="3:18" x14ac:dyDescent="0.2">
      <c r="C50" s="353"/>
      <c r="D50" s="522"/>
      <c r="E50" s="522"/>
      <c r="F50" s="522"/>
      <c r="G50" s="522"/>
      <c r="H50" s="522"/>
      <c r="I50" s="522"/>
      <c r="J50" s="522"/>
      <c r="K50" s="522"/>
      <c r="L50" s="522"/>
      <c r="M50" s="522"/>
      <c r="N50" s="522"/>
      <c r="O50" s="522"/>
      <c r="P50" s="522"/>
      <c r="Q50" s="357"/>
      <c r="R50" s="358"/>
    </row>
    <row r="51" spans="3:18" x14ac:dyDescent="0.2">
      <c r="C51" s="353"/>
      <c r="D51" s="522"/>
      <c r="E51" s="522"/>
      <c r="F51" s="522"/>
      <c r="G51" s="522"/>
      <c r="H51" s="522"/>
      <c r="I51" s="522"/>
      <c r="J51" s="522"/>
      <c r="K51" s="522"/>
      <c r="L51" s="522"/>
      <c r="M51" s="522"/>
      <c r="N51" s="522"/>
      <c r="O51" s="522"/>
      <c r="P51" s="522"/>
      <c r="Q51" s="357"/>
      <c r="R51" s="358"/>
    </row>
    <row r="52" spans="3:18" x14ac:dyDescent="0.2">
      <c r="C52" s="353"/>
      <c r="D52" s="522"/>
      <c r="E52" s="522"/>
      <c r="F52" s="522"/>
      <c r="G52" s="522"/>
      <c r="H52" s="522"/>
      <c r="I52" s="522"/>
      <c r="J52" s="522"/>
      <c r="K52" s="522"/>
      <c r="L52" s="522"/>
      <c r="M52" s="522"/>
      <c r="N52" s="522"/>
      <c r="O52" s="522"/>
      <c r="P52" s="522"/>
      <c r="Q52" s="357"/>
      <c r="R52" s="358"/>
    </row>
    <row r="53" spans="3:18" x14ac:dyDescent="0.2">
      <c r="C53" s="353"/>
      <c r="D53" s="522"/>
      <c r="E53" s="522"/>
      <c r="F53" s="522"/>
      <c r="G53" s="522"/>
      <c r="H53" s="522"/>
      <c r="I53" s="522"/>
      <c r="J53" s="522"/>
      <c r="K53" s="522"/>
      <c r="L53" s="522"/>
      <c r="M53" s="522"/>
      <c r="N53" s="522"/>
      <c r="O53" s="522"/>
      <c r="P53" s="522"/>
      <c r="Q53" s="357"/>
      <c r="R53" s="358"/>
    </row>
    <row r="54" spans="3:18" x14ac:dyDescent="0.2">
      <c r="C54" s="353"/>
      <c r="D54" s="522"/>
      <c r="E54" s="522"/>
      <c r="F54" s="522"/>
      <c r="G54" s="522"/>
      <c r="H54" s="522"/>
      <c r="I54" s="522"/>
      <c r="J54" s="522"/>
      <c r="K54" s="522"/>
      <c r="L54" s="522"/>
      <c r="M54" s="522"/>
      <c r="N54" s="522"/>
      <c r="O54" s="522"/>
      <c r="P54" s="522"/>
      <c r="Q54" s="357"/>
      <c r="R54" s="358"/>
    </row>
    <row r="55" spans="3:18" x14ac:dyDescent="0.2">
      <c r="C55" s="353"/>
      <c r="D55" s="522"/>
      <c r="E55" s="522"/>
      <c r="F55" s="522"/>
      <c r="G55" s="522"/>
      <c r="H55" s="522"/>
      <c r="I55" s="522"/>
      <c r="J55" s="522"/>
      <c r="K55" s="522"/>
      <c r="L55" s="522"/>
      <c r="M55" s="522"/>
      <c r="N55" s="522"/>
      <c r="O55" s="522"/>
      <c r="P55" s="522"/>
      <c r="Q55" s="357"/>
      <c r="R55" s="358"/>
    </row>
    <row r="56" spans="3:18" x14ac:dyDescent="0.2">
      <c r="C56" s="353"/>
      <c r="D56" s="522"/>
      <c r="E56" s="522"/>
      <c r="F56" s="522"/>
      <c r="G56" s="522"/>
      <c r="H56" s="522"/>
      <c r="I56" s="522"/>
      <c r="J56" s="522"/>
      <c r="K56" s="522"/>
      <c r="L56" s="522"/>
      <c r="M56" s="522"/>
      <c r="N56" s="522"/>
      <c r="O56" s="522"/>
      <c r="P56" s="522"/>
      <c r="Q56" s="357"/>
      <c r="R56" s="358"/>
    </row>
    <row r="57" spans="3:18" x14ac:dyDescent="0.2">
      <c r="C57" s="353"/>
      <c r="D57" s="522"/>
      <c r="E57" s="522"/>
      <c r="F57" s="522"/>
      <c r="G57" s="522"/>
      <c r="H57" s="522"/>
      <c r="I57" s="522"/>
      <c r="J57" s="522"/>
      <c r="K57" s="522"/>
      <c r="L57" s="522"/>
      <c r="M57" s="522"/>
      <c r="N57" s="522"/>
      <c r="O57" s="522"/>
      <c r="P57" s="522"/>
      <c r="Q57" s="357"/>
      <c r="R57" s="358"/>
    </row>
    <row r="58" spans="3:18" x14ac:dyDescent="0.2">
      <c r="C58" s="353"/>
      <c r="D58" s="522"/>
      <c r="E58" s="522"/>
      <c r="F58" s="522"/>
      <c r="G58" s="522"/>
      <c r="H58" s="522"/>
      <c r="I58" s="522"/>
      <c r="J58" s="522"/>
      <c r="K58" s="522"/>
      <c r="L58" s="522"/>
      <c r="M58" s="522"/>
      <c r="N58" s="522"/>
      <c r="O58" s="522"/>
      <c r="P58" s="522"/>
      <c r="Q58" s="357"/>
      <c r="R58" s="358"/>
    </row>
    <row r="59" spans="3:18" x14ac:dyDescent="0.2">
      <c r="C59" s="353"/>
      <c r="D59" s="522"/>
      <c r="E59" s="522"/>
      <c r="F59" s="522"/>
      <c r="G59" s="522"/>
      <c r="H59" s="522"/>
      <c r="I59" s="522"/>
      <c r="J59" s="522"/>
      <c r="K59" s="522"/>
      <c r="L59" s="522"/>
      <c r="M59" s="522"/>
      <c r="N59" s="522"/>
      <c r="O59" s="522"/>
      <c r="P59" s="522"/>
      <c r="Q59" s="357"/>
      <c r="R59" s="358"/>
    </row>
    <row r="60" spans="3:18" x14ac:dyDescent="0.2">
      <c r="C60" s="353"/>
      <c r="D60" s="522"/>
      <c r="E60" s="522"/>
      <c r="F60" s="522"/>
      <c r="G60" s="522"/>
      <c r="H60" s="522"/>
      <c r="I60" s="522"/>
      <c r="J60" s="522"/>
      <c r="K60" s="522"/>
      <c r="L60" s="522"/>
      <c r="M60" s="522"/>
      <c r="N60" s="522"/>
      <c r="O60" s="522"/>
      <c r="P60" s="522"/>
      <c r="Q60" s="357"/>
      <c r="R60" s="358"/>
    </row>
    <row r="61" spans="3:18" x14ac:dyDescent="0.2">
      <c r="C61" s="353"/>
      <c r="D61" s="522"/>
      <c r="E61" s="522"/>
      <c r="F61" s="522"/>
      <c r="G61" s="522"/>
      <c r="H61" s="522"/>
      <c r="I61" s="522"/>
      <c r="J61" s="522"/>
      <c r="K61" s="522"/>
      <c r="L61" s="522"/>
      <c r="M61" s="522"/>
      <c r="N61" s="522"/>
      <c r="O61" s="522"/>
      <c r="P61" s="522"/>
      <c r="Q61" s="357"/>
      <c r="R61" s="358"/>
    </row>
    <row r="62" spans="3:18" x14ac:dyDescent="0.2">
      <c r="C62" s="353"/>
      <c r="D62" s="522"/>
      <c r="E62" s="522"/>
      <c r="F62" s="522"/>
      <c r="G62" s="522"/>
      <c r="H62" s="522"/>
      <c r="I62" s="522"/>
      <c r="J62" s="522"/>
      <c r="K62" s="522"/>
      <c r="L62" s="522"/>
      <c r="M62" s="522"/>
      <c r="N62" s="522"/>
      <c r="O62" s="522"/>
      <c r="P62" s="522"/>
      <c r="Q62" s="357"/>
      <c r="R62" s="358"/>
    </row>
    <row r="63" spans="3:18" x14ac:dyDescent="0.2">
      <c r="C63" s="353"/>
      <c r="D63" s="522"/>
      <c r="E63" s="522"/>
      <c r="F63" s="522"/>
      <c r="G63" s="522"/>
      <c r="H63" s="522"/>
      <c r="I63" s="522"/>
      <c r="J63" s="522"/>
      <c r="K63" s="522"/>
      <c r="L63" s="522"/>
      <c r="M63" s="522"/>
      <c r="N63" s="522"/>
      <c r="O63" s="522"/>
      <c r="P63" s="522"/>
      <c r="Q63" s="357"/>
      <c r="R63" s="358"/>
    </row>
    <row r="64" spans="3:18" x14ac:dyDescent="0.2">
      <c r="C64" s="353"/>
      <c r="D64" s="522"/>
      <c r="E64" s="522"/>
      <c r="F64" s="522"/>
      <c r="G64" s="522"/>
      <c r="H64" s="522"/>
      <c r="I64" s="522"/>
      <c r="J64" s="522"/>
      <c r="K64" s="522"/>
      <c r="L64" s="522"/>
      <c r="M64" s="522"/>
      <c r="N64" s="522"/>
      <c r="O64" s="522"/>
      <c r="P64" s="522"/>
      <c r="Q64" s="357"/>
      <c r="R64" s="358"/>
    </row>
    <row r="65" spans="3:18" x14ac:dyDescent="0.2">
      <c r="C65" s="353"/>
      <c r="D65" s="522"/>
      <c r="E65" s="522"/>
      <c r="F65" s="522"/>
      <c r="G65" s="522"/>
      <c r="H65" s="522"/>
      <c r="I65" s="522"/>
      <c r="J65" s="522"/>
      <c r="K65" s="522"/>
      <c r="L65" s="522"/>
      <c r="M65" s="522"/>
      <c r="N65" s="522"/>
      <c r="O65" s="522"/>
      <c r="P65" s="522"/>
      <c r="Q65" s="357"/>
      <c r="R65" s="358"/>
    </row>
    <row r="66" spans="3:18" x14ac:dyDescent="0.2">
      <c r="C66" s="353"/>
      <c r="D66" s="522"/>
      <c r="E66" s="522"/>
      <c r="F66" s="522"/>
      <c r="G66" s="522"/>
      <c r="H66" s="522"/>
      <c r="I66" s="522"/>
      <c r="J66" s="522"/>
      <c r="K66" s="522"/>
      <c r="L66" s="522"/>
      <c r="M66" s="522"/>
      <c r="N66" s="522"/>
      <c r="O66" s="522"/>
      <c r="P66" s="522"/>
      <c r="Q66" s="357"/>
      <c r="R66" s="358"/>
    </row>
    <row r="67" spans="3:18" x14ac:dyDescent="0.2">
      <c r="C67" s="353"/>
      <c r="D67" s="522"/>
      <c r="E67" s="522"/>
      <c r="F67" s="522"/>
      <c r="G67" s="522"/>
      <c r="H67" s="522"/>
      <c r="I67" s="522"/>
      <c r="J67" s="522"/>
      <c r="K67" s="522"/>
      <c r="L67" s="522"/>
      <c r="M67" s="522"/>
      <c r="N67" s="522"/>
      <c r="O67" s="522"/>
      <c r="P67" s="522"/>
      <c r="Q67" s="357"/>
      <c r="R67" s="358"/>
    </row>
    <row r="68" spans="3:18" x14ac:dyDescent="0.2">
      <c r="C68" s="353"/>
      <c r="D68" s="522"/>
      <c r="E68" s="522"/>
      <c r="F68" s="522"/>
      <c r="G68" s="522"/>
      <c r="H68" s="522"/>
      <c r="I68" s="522"/>
      <c r="J68" s="522"/>
      <c r="K68" s="522"/>
      <c r="L68" s="522"/>
      <c r="M68" s="522"/>
      <c r="N68" s="522"/>
      <c r="O68" s="522"/>
      <c r="P68" s="522"/>
      <c r="Q68" s="357"/>
      <c r="R68" s="358"/>
    </row>
    <row r="69" spans="3:18" x14ac:dyDescent="0.2">
      <c r="C69" s="353"/>
      <c r="D69" s="522"/>
      <c r="E69" s="522"/>
      <c r="F69" s="522"/>
      <c r="G69" s="522"/>
      <c r="H69" s="522"/>
      <c r="I69" s="522"/>
      <c r="J69" s="522"/>
      <c r="K69" s="522"/>
      <c r="L69" s="522"/>
      <c r="M69" s="522"/>
      <c r="N69" s="522"/>
      <c r="O69" s="522"/>
      <c r="P69" s="522"/>
      <c r="Q69" s="357"/>
      <c r="R69" s="358"/>
    </row>
    <row r="70" spans="3:18" x14ac:dyDescent="0.2">
      <c r="C70" s="353"/>
      <c r="D70" s="522"/>
      <c r="E70" s="522"/>
      <c r="F70" s="522"/>
      <c r="G70" s="522"/>
      <c r="H70" s="522"/>
      <c r="I70" s="522"/>
      <c r="J70" s="522"/>
      <c r="K70" s="522"/>
      <c r="L70" s="522"/>
      <c r="M70" s="522"/>
      <c r="N70" s="522"/>
      <c r="O70" s="522"/>
      <c r="P70" s="522"/>
      <c r="Q70" s="357"/>
      <c r="R70" s="358"/>
    </row>
    <row r="71" spans="3:18" x14ac:dyDescent="0.2">
      <c r="C71" s="353"/>
      <c r="D71" s="522"/>
      <c r="E71" s="522"/>
      <c r="F71" s="522"/>
      <c r="G71" s="522"/>
      <c r="H71" s="522"/>
      <c r="I71" s="522"/>
      <c r="J71" s="522"/>
      <c r="K71" s="522"/>
      <c r="L71" s="522"/>
      <c r="M71" s="522"/>
      <c r="N71" s="522"/>
      <c r="O71" s="522"/>
      <c r="P71" s="522"/>
      <c r="Q71" s="357"/>
      <c r="R71" s="358"/>
    </row>
    <row r="72" spans="3:18" x14ac:dyDescent="0.2">
      <c r="C72" s="353"/>
      <c r="D72" s="522"/>
      <c r="E72" s="522"/>
      <c r="F72" s="522"/>
      <c r="G72" s="522"/>
      <c r="H72" s="522"/>
      <c r="I72" s="522"/>
      <c r="J72" s="522"/>
      <c r="K72" s="522"/>
      <c r="L72" s="522"/>
      <c r="M72" s="522"/>
      <c r="N72" s="522"/>
      <c r="O72" s="522"/>
      <c r="P72" s="522"/>
      <c r="Q72" s="357"/>
      <c r="R72" s="358"/>
    </row>
    <row r="73" spans="3:18" x14ac:dyDescent="0.2">
      <c r="C73" s="353"/>
      <c r="D73" s="522"/>
      <c r="E73" s="522"/>
      <c r="F73" s="522"/>
      <c r="G73" s="522"/>
      <c r="H73" s="522"/>
      <c r="I73" s="522"/>
      <c r="J73" s="522"/>
      <c r="K73" s="522"/>
      <c r="L73" s="522"/>
      <c r="M73" s="522"/>
      <c r="N73" s="522"/>
      <c r="O73" s="522"/>
      <c r="P73" s="522"/>
      <c r="Q73" s="357"/>
      <c r="R73" s="358"/>
    </row>
    <row r="74" spans="3:18" x14ac:dyDescent="0.2">
      <c r="C74" s="353"/>
      <c r="D74" s="522"/>
      <c r="E74" s="522"/>
      <c r="F74" s="522"/>
      <c r="G74" s="522"/>
      <c r="H74" s="522"/>
      <c r="I74" s="522"/>
      <c r="J74" s="522"/>
      <c r="K74" s="522"/>
      <c r="L74" s="522"/>
      <c r="M74" s="522"/>
      <c r="N74" s="522"/>
      <c r="O74" s="522"/>
      <c r="P74" s="522"/>
      <c r="Q74" s="357"/>
      <c r="R74" s="358"/>
    </row>
    <row r="75" spans="3:18" x14ac:dyDescent="0.2">
      <c r="C75" s="353"/>
      <c r="D75" s="522"/>
      <c r="E75" s="522"/>
      <c r="F75" s="522"/>
      <c r="G75" s="522"/>
      <c r="H75" s="522"/>
      <c r="I75" s="522"/>
      <c r="J75" s="522"/>
      <c r="K75" s="522"/>
      <c r="L75" s="522"/>
      <c r="M75" s="522"/>
      <c r="N75" s="522"/>
      <c r="O75" s="522"/>
      <c r="P75" s="522"/>
      <c r="Q75" s="357"/>
      <c r="R75" s="358"/>
    </row>
    <row r="76" spans="3:18" x14ac:dyDescent="0.2">
      <c r="C76" s="353"/>
      <c r="D76" s="522"/>
      <c r="E76" s="522"/>
      <c r="F76" s="522"/>
      <c r="G76" s="522"/>
      <c r="H76" s="522"/>
      <c r="I76" s="522"/>
      <c r="J76" s="522"/>
      <c r="K76" s="522"/>
      <c r="L76" s="522"/>
      <c r="M76" s="522"/>
      <c r="N76" s="522"/>
      <c r="O76" s="522"/>
      <c r="P76" s="522"/>
      <c r="Q76" s="357"/>
      <c r="R76" s="358"/>
    </row>
    <row r="77" spans="3:18" x14ac:dyDescent="0.2">
      <c r="C77" s="353"/>
      <c r="D77" s="522"/>
      <c r="E77" s="522"/>
      <c r="F77" s="522"/>
      <c r="G77" s="522"/>
      <c r="H77" s="522"/>
      <c r="I77" s="522"/>
      <c r="J77" s="522"/>
      <c r="K77" s="522"/>
      <c r="L77" s="522"/>
      <c r="M77" s="522"/>
      <c r="N77" s="522"/>
      <c r="O77" s="522"/>
      <c r="P77" s="522"/>
      <c r="Q77" s="357"/>
      <c r="R77" s="358"/>
    </row>
    <row r="78" spans="3:18" x14ac:dyDescent="0.2">
      <c r="C78" s="353"/>
      <c r="D78" s="522"/>
      <c r="E78" s="522"/>
      <c r="F78" s="522"/>
      <c r="G78" s="522"/>
      <c r="H78" s="522"/>
      <c r="I78" s="522"/>
      <c r="J78" s="522"/>
      <c r="K78" s="522"/>
      <c r="L78" s="522"/>
      <c r="M78" s="522"/>
      <c r="N78" s="522"/>
      <c r="O78" s="522"/>
      <c r="P78" s="522"/>
      <c r="Q78" s="357"/>
      <c r="R78" s="358"/>
    </row>
    <row r="79" spans="3:18" x14ac:dyDescent="0.2">
      <c r="C79" s="353"/>
      <c r="D79" s="522"/>
      <c r="E79" s="522"/>
      <c r="F79" s="522"/>
      <c r="G79" s="522"/>
      <c r="H79" s="522"/>
      <c r="I79" s="522"/>
      <c r="J79" s="522"/>
      <c r="K79" s="522"/>
      <c r="L79" s="522"/>
      <c r="M79" s="522"/>
      <c r="N79" s="522"/>
      <c r="O79" s="522"/>
      <c r="P79" s="522"/>
      <c r="Q79" s="357"/>
      <c r="R79" s="358"/>
    </row>
    <row r="80" spans="3:18" x14ac:dyDescent="0.2">
      <c r="C80" s="353"/>
      <c r="D80" s="522"/>
      <c r="E80" s="522"/>
      <c r="F80" s="522"/>
      <c r="G80" s="522"/>
      <c r="H80" s="522"/>
      <c r="I80" s="522"/>
      <c r="J80" s="522"/>
      <c r="K80" s="522"/>
      <c r="L80" s="522"/>
      <c r="M80" s="522"/>
      <c r="N80" s="522"/>
      <c r="O80" s="522"/>
      <c r="P80" s="522"/>
      <c r="Q80" s="357"/>
      <c r="R80" s="358"/>
    </row>
    <row r="81" spans="3:18" x14ac:dyDescent="0.2">
      <c r="C81" s="353"/>
      <c r="D81" s="522"/>
      <c r="E81" s="522"/>
      <c r="F81" s="522"/>
      <c r="G81" s="522"/>
      <c r="H81" s="522"/>
      <c r="I81" s="522"/>
      <c r="J81" s="522"/>
      <c r="K81" s="522"/>
      <c r="L81" s="522"/>
      <c r="M81" s="522"/>
      <c r="N81" s="522"/>
      <c r="O81" s="522"/>
      <c r="P81" s="522"/>
      <c r="Q81" s="357"/>
      <c r="R81" s="358"/>
    </row>
    <row r="82" spans="3:18" x14ac:dyDescent="0.2">
      <c r="C82" s="353"/>
      <c r="D82" s="522"/>
      <c r="E82" s="522"/>
      <c r="F82" s="522"/>
      <c r="G82" s="522"/>
      <c r="H82" s="522"/>
      <c r="I82" s="522"/>
      <c r="J82" s="522"/>
      <c r="K82" s="522"/>
      <c r="L82" s="522"/>
      <c r="M82" s="522"/>
      <c r="N82" s="522"/>
      <c r="O82" s="522"/>
      <c r="P82" s="522"/>
      <c r="Q82" s="357"/>
      <c r="R82" s="358"/>
    </row>
    <row r="83" spans="3:18" x14ac:dyDescent="0.2">
      <c r="C83" s="353"/>
      <c r="D83" s="522"/>
      <c r="E83" s="522"/>
      <c r="F83" s="522"/>
      <c r="G83" s="522"/>
      <c r="H83" s="522"/>
      <c r="I83" s="522"/>
      <c r="J83" s="522"/>
      <c r="K83" s="522"/>
      <c r="L83" s="522"/>
      <c r="M83" s="522"/>
      <c r="N83" s="522"/>
      <c r="O83" s="522"/>
      <c r="P83" s="522"/>
      <c r="Q83" s="357"/>
      <c r="R83" s="358"/>
    </row>
    <row r="84" spans="3:18" x14ac:dyDescent="0.2">
      <c r="C84" s="353"/>
      <c r="D84" s="522"/>
      <c r="E84" s="522"/>
      <c r="F84" s="522"/>
      <c r="G84" s="522"/>
      <c r="H84" s="522"/>
      <c r="I84" s="522"/>
      <c r="J84" s="522"/>
      <c r="K84" s="522"/>
      <c r="L84" s="522"/>
      <c r="M84" s="522"/>
      <c r="N84" s="522"/>
      <c r="O84" s="522"/>
      <c r="P84" s="522"/>
      <c r="Q84" s="357"/>
      <c r="R84" s="358"/>
    </row>
    <row r="85" spans="3:18" x14ac:dyDescent="0.2">
      <c r="C85" s="353"/>
      <c r="D85" s="522"/>
      <c r="E85" s="522"/>
      <c r="F85" s="522"/>
      <c r="G85" s="522"/>
      <c r="H85" s="522"/>
      <c r="I85" s="522"/>
      <c r="J85" s="522"/>
      <c r="K85" s="522"/>
      <c r="L85" s="522"/>
      <c r="M85" s="522"/>
      <c r="N85" s="522"/>
      <c r="O85" s="522"/>
      <c r="P85" s="522"/>
      <c r="Q85" s="357"/>
      <c r="R85" s="358"/>
    </row>
    <row r="86" spans="3:18" x14ac:dyDescent="0.2">
      <c r="C86" s="353"/>
      <c r="D86" s="522"/>
      <c r="E86" s="522"/>
      <c r="F86" s="522"/>
      <c r="G86" s="522"/>
      <c r="H86" s="522"/>
      <c r="I86" s="522"/>
      <c r="J86" s="522"/>
      <c r="K86" s="522"/>
      <c r="L86" s="522"/>
      <c r="M86" s="522"/>
      <c r="N86" s="522"/>
      <c r="O86" s="522"/>
      <c r="P86" s="522"/>
      <c r="Q86" s="357"/>
      <c r="R86" s="358"/>
    </row>
    <row r="87" spans="3:18" x14ac:dyDescent="0.2">
      <c r="C87" s="353"/>
      <c r="D87" s="522"/>
      <c r="E87" s="522"/>
      <c r="F87" s="522"/>
      <c r="G87" s="522"/>
      <c r="H87" s="522"/>
      <c r="I87" s="522"/>
      <c r="J87" s="522"/>
      <c r="K87" s="522"/>
      <c r="L87" s="522"/>
      <c r="M87" s="522"/>
      <c r="N87" s="522"/>
      <c r="O87" s="522"/>
      <c r="P87" s="522"/>
      <c r="Q87" s="357"/>
      <c r="R87" s="358"/>
    </row>
    <row r="88" spans="3:18" x14ac:dyDescent="0.2">
      <c r="C88" s="353"/>
      <c r="D88" s="522"/>
      <c r="E88" s="522"/>
      <c r="F88" s="522"/>
      <c r="G88" s="522"/>
      <c r="H88" s="522"/>
      <c r="I88" s="522"/>
      <c r="J88" s="522"/>
      <c r="K88" s="522"/>
      <c r="L88" s="522"/>
      <c r="M88" s="522"/>
      <c r="N88" s="522"/>
      <c r="O88" s="522"/>
      <c r="P88" s="522"/>
      <c r="Q88" s="357"/>
      <c r="R88" s="358"/>
    </row>
    <row r="89" spans="3:18" x14ac:dyDescent="0.2">
      <c r="C89" s="353"/>
      <c r="D89" s="522"/>
      <c r="E89" s="522"/>
      <c r="F89" s="522"/>
      <c r="G89" s="522"/>
      <c r="H89" s="522"/>
      <c r="I89" s="522"/>
      <c r="J89" s="522"/>
      <c r="K89" s="522"/>
      <c r="L89" s="522"/>
      <c r="M89" s="522"/>
      <c r="N89" s="522"/>
      <c r="O89" s="522"/>
      <c r="P89" s="522"/>
      <c r="Q89" s="357"/>
      <c r="R89" s="358"/>
    </row>
    <row r="90" spans="3:18" x14ac:dyDescent="0.2">
      <c r="C90" s="353"/>
      <c r="D90" s="522"/>
      <c r="E90" s="522"/>
      <c r="F90" s="522"/>
      <c r="G90" s="522"/>
      <c r="H90" s="522"/>
      <c r="I90" s="522"/>
      <c r="J90" s="522"/>
      <c r="K90" s="522"/>
      <c r="L90" s="522"/>
      <c r="M90" s="522"/>
      <c r="N90" s="522"/>
      <c r="O90" s="522"/>
      <c r="P90" s="522"/>
      <c r="Q90" s="357"/>
      <c r="R90" s="358"/>
    </row>
    <row r="91" spans="3:18" x14ac:dyDescent="0.2">
      <c r="C91" s="353"/>
      <c r="D91" s="522"/>
      <c r="E91" s="522"/>
      <c r="F91" s="522"/>
      <c r="G91" s="522"/>
      <c r="H91" s="522"/>
      <c r="I91" s="522"/>
      <c r="J91" s="522"/>
      <c r="K91" s="522"/>
      <c r="L91" s="522"/>
      <c r="M91" s="522"/>
      <c r="N91" s="522"/>
      <c r="O91" s="522"/>
      <c r="P91" s="522"/>
      <c r="Q91" s="357"/>
      <c r="R91" s="358"/>
    </row>
    <row r="92" spans="3:18" x14ac:dyDescent="0.2">
      <c r="C92" s="353"/>
      <c r="D92" s="522"/>
      <c r="E92" s="522"/>
      <c r="F92" s="522"/>
      <c r="G92" s="522"/>
      <c r="H92" s="522"/>
      <c r="I92" s="522"/>
      <c r="J92" s="522"/>
      <c r="K92" s="522"/>
      <c r="L92" s="522"/>
      <c r="M92" s="522"/>
      <c r="N92" s="522"/>
      <c r="O92" s="522"/>
      <c r="P92" s="522"/>
      <c r="Q92" s="357"/>
      <c r="R92" s="358"/>
    </row>
    <row r="93" spans="3:18" x14ac:dyDescent="0.2">
      <c r="C93" s="354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359"/>
      <c r="R93" s="360"/>
    </row>
    <row r="154" spans="3:14" ht="13.5" thickBot="1" x14ac:dyDescent="0.25"/>
    <row r="155" spans="3:14" ht="21" thickTop="1" thickBot="1" x14ac:dyDescent="0.3">
      <c r="C155" s="215"/>
      <c r="D155" s="216"/>
      <c r="E155" s="217" t="s">
        <v>201</v>
      </c>
      <c r="F155" s="217"/>
      <c r="G155" s="217"/>
      <c r="H155" s="217"/>
      <c r="I155" s="218"/>
      <c r="J155" s="218"/>
      <c r="K155" s="218"/>
      <c r="L155" s="219"/>
      <c r="M155" s="219"/>
      <c r="N155" s="220"/>
    </row>
    <row r="156" spans="3:14" ht="13.5" thickTop="1" x14ac:dyDescent="0.2">
      <c r="C156" s="185"/>
      <c r="D156" s="188"/>
      <c r="E156" s="188"/>
      <c r="F156" s="188"/>
      <c r="G156" s="188"/>
      <c r="H156" s="188"/>
      <c r="I156" s="188"/>
      <c r="J156" s="188"/>
      <c r="K156" s="188"/>
      <c r="L156" s="188"/>
      <c r="M156" s="188"/>
      <c r="N156" s="189"/>
    </row>
    <row r="157" spans="3:14" ht="15" x14ac:dyDescent="0.2">
      <c r="C157" s="185"/>
      <c r="D157" s="371" t="s">
        <v>258</v>
      </c>
      <c r="E157" s="372"/>
      <c r="F157" s="372"/>
      <c r="G157" s="372"/>
      <c r="H157" s="372"/>
      <c r="I157" s="372"/>
      <c r="J157" s="372"/>
      <c r="K157" s="372"/>
      <c r="L157" s="372"/>
      <c r="M157" s="188"/>
      <c r="N157" s="189"/>
    </row>
    <row r="158" spans="3:14" ht="5.0999999999999996" customHeight="1" x14ac:dyDescent="0.2">
      <c r="C158" s="185"/>
      <c r="D158" s="188"/>
      <c r="E158" s="188"/>
      <c r="F158" s="188"/>
      <c r="G158" s="188"/>
      <c r="H158" s="188"/>
      <c r="I158" s="188"/>
      <c r="J158" s="188"/>
      <c r="K158" s="188"/>
      <c r="L158" s="188"/>
      <c r="M158" s="188"/>
      <c r="N158" s="189"/>
    </row>
    <row r="159" spans="3:14" ht="15" x14ac:dyDescent="0.2">
      <c r="C159" s="185"/>
      <c r="D159" s="371" t="s">
        <v>259</v>
      </c>
      <c r="E159" s="188"/>
      <c r="F159" s="188"/>
      <c r="G159" s="188"/>
      <c r="H159" s="188"/>
      <c r="I159" s="188"/>
      <c r="J159" s="188"/>
      <c r="K159" s="188"/>
      <c r="L159" s="188"/>
      <c r="M159" s="188"/>
      <c r="N159" s="189"/>
    </row>
    <row r="160" spans="3:14" x14ac:dyDescent="0.2">
      <c r="C160" s="185"/>
      <c r="D160" s="188" t="s">
        <v>263</v>
      </c>
      <c r="E160" s="188"/>
      <c r="F160" s="188"/>
      <c r="G160" s="188"/>
      <c r="H160" s="188"/>
      <c r="I160" s="188"/>
      <c r="J160" s="188"/>
      <c r="K160" s="188"/>
      <c r="L160" s="188"/>
      <c r="M160" s="188"/>
      <c r="N160" s="189"/>
    </row>
    <row r="161" spans="3:14" x14ac:dyDescent="0.2">
      <c r="C161" s="185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9"/>
    </row>
    <row r="162" spans="3:14" ht="14.25" x14ac:dyDescent="0.2">
      <c r="C162" s="185"/>
      <c r="D162" s="369" t="s">
        <v>261</v>
      </c>
      <c r="E162" s="370"/>
      <c r="F162" s="370"/>
      <c r="G162" s="370"/>
      <c r="H162" s="370"/>
      <c r="I162" s="370"/>
      <c r="J162" s="370"/>
      <c r="K162" s="370"/>
      <c r="L162" s="370"/>
      <c r="M162" s="188"/>
      <c r="N162" s="189"/>
    </row>
    <row r="163" spans="3:14" x14ac:dyDescent="0.2">
      <c r="C163" s="185"/>
      <c r="D163" s="379" t="s">
        <v>262</v>
      </c>
      <c r="E163" s="370"/>
      <c r="F163" s="370"/>
      <c r="G163" s="370"/>
      <c r="H163" s="370"/>
      <c r="I163" s="370"/>
      <c r="J163" s="370"/>
      <c r="K163" s="370"/>
      <c r="L163" s="370"/>
      <c r="M163" s="188"/>
      <c r="N163" s="189"/>
    </row>
    <row r="164" spans="3:14" ht="13.5" thickBot="1" x14ac:dyDescent="0.25">
      <c r="C164" s="185"/>
      <c r="D164" s="188"/>
      <c r="E164" s="188"/>
      <c r="F164" s="188"/>
      <c r="G164" s="188"/>
      <c r="H164" s="199"/>
      <c r="I164" s="199"/>
      <c r="J164" s="199"/>
      <c r="K164" s="199"/>
      <c r="L164" s="199"/>
      <c r="M164" s="199"/>
      <c r="N164" s="201"/>
    </row>
    <row r="165" spans="3:14" ht="9.9499999999999993" customHeight="1" x14ac:dyDescent="0.2">
      <c r="C165" s="538" t="s">
        <v>202</v>
      </c>
      <c r="D165" s="539"/>
      <c r="E165" s="539"/>
      <c r="F165" s="539"/>
      <c r="G165" s="540"/>
      <c r="H165" s="225"/>
      <c r="I165" s="225"/>
      <c r="J165" s="225"/>
      <c r="K165" s="225"/>
      <c r="L165" s="225"/>
      <c r="M165" s="225"/>
      <c r="N165" s="226"/>
    </row>
    <row r="166" spans="3:14" ht="9.9499999999999993" customHeight="1" thickBot="1" x14ac:dyDescent="0.25">
      <c r="C166" s="541"/>
      <c r="D166" s="542"/>
      <c r="E166" s="542"/>
      <c r="F166" s="542"/>
      <c r="G166" s="543"/>
      <c r="H166" s="225"/>
      <c r="I166" s="225"/>
      <c r="J166" s="225"/>
      <c r="K166" s="225"/>
      <c r="L166" s="225"/>
      <c r="M166" s="225"/>
      <c r="N166" s="226"/>
    </row>
    <row r="167" spans="3:14" ht="18" customHeight="1" thickBot="1" x14ac:dyDescent="0.25">
      <c r="C167" s="224"/>
      <c r="D167" s="536" t="s">
        <v>257</v>
      </c>
      <c r="E167" s="537"/>
      <c r="F167" s="225"/>
      <c r="G167" s="225"/>
      <c r="H167" s="225"/>
      <c r="I167" s="225"/>
      <c r="J167" s="225"/>
      <c r="K167" s="225"/>
      <c r="L167" s="225"/>
      <c r="M167" s="225"/>
      <c r="N167" s="226"/>
    </row>
    <row r="168" spans="3:14" ht="5.0999999999999996" customHeight="1" thickTop="1" x14ac:dyDescent="0.2">
      <c r="C168" s="224"/>
      <c r="D168" s="293"/>
      <c r="E168" s="293"/>
      <c r="F168" s="225"/>
      <c r="G168" s="225"/>
      <c r="H168" s="225"/>
      <c r="I168" s="225"/>
      <c r="J168" s="225"/>
      <c r="K168" s="225"/>
      <c r="L168" s="225"/>
      <c r="M168" s="225"/>
      <c r="N168" s="226"/>
    </row>
    <row r="169" spans="3:14" x14ac:dyDescent="0.2">
      <c r="C169" s="224"/>
      <c r="D169" s="298" t="s">
        <v>245</v>
      </c>
      <c r="E169" s="299"/>
      <c r="F169" s="365"/>
      <c r="G169" s="364"/>
      <c r="H169" s="363" t="s">
        <v>203</v>
      </c>
      <c r="I169" s="364"/>
      <c r="J169" s="364"/>
      <c r="K169" s="364"/>
      <c r="L169" s="364"/>
      <c r="M169" s="225"/>
      <c r="N169" s="226"/>
    </row>
    <row r="170" spans="3:14" x14ac:dyDescent="0.2">
      <c r="C170" s="224"/>
      <c r="D170" s="297" t="s">
        <v>250</v>
      </c>
      <c r="E170" s="286"/>
      <c r="F170" s="365"/>
      <c r="G170" s="365"/>
      <c r="H170" s="365" t="s">
        <v>218</v>
      </c>
      <c r="I170" s="365"/>
      <c r="J170" s="365"/>
      <c r="K170" s="365"/>
      <c r="L170" s="365"/>
      <c r="M170" s="225"/>
      <c r="N170" s="226"/>
    </row>
    <row r="171" spans="3:14" x14ac:dyDescent="0.2">
      <c r="C171" s="224"/>
      <c r="D171" s="291" t="s">
        <v>67</v>
      </c>
      <c r="E171" s="288"/>
      <c r="F171" s="365"/>
      <c r="G171" s="365"/>
      <c r="H171" s="365" t="s">
        <v>219</v>
      </c>
      <c r="I171" s="365"/>
      <c r="J171" s="365"/>
      <c r="K171" s="365"/>
      <c r="L171" s="365"/>
      <c r="M171" s="225"/>
      <c r="N171" s="226"/>
    </row>
    <row r="172" spans="3:14" x14ac:dyDescent="0.2">
      <c r="C172" s="224"/>
      <c r="D172" s="292" t="s">
        <v>68</v>
      </c>
      <c r="E172" s="287"/>
      <c r="F172" s="365"/>
      <c r="G172" s="365"/>
      <c r="H172" s="365" t="s">
        <v>204</v>
      </c>
      <c r="I172" s="365"/>
      <c r="J172" s="365"/>
      <c r="K172" s="365"/>
      <c r="L172" s="365"/>
      <c r="M172" s="225"/>
      <c r="N172" s="226"/>
    </row>
    <row r="173" spans="3:14" ht="5.0999999999999996" customHeight="1" x14ac:dyDescent="0.2">
      <c r="C173" s="224"/>
      <c r="D173" s="225"/>
      <c r="E173" s="225"/>
      <c r="F173" s="365"/>
      <c r="G173" s="365"/>
      <c r="H173" s="365"/>
      <c r="I173" s="365"/>
      <c r="J173" s="365"/>
      <c r="K173" s="365"/>
      <c r="L173" s="365"/>
      <c r="M173" s="225"/>
      <c r="N173" s="226"/>
    </row>
    <row r="174" spans="3:14" x14ac:dyDescent="0.2">
      <c r="C174" s="224"/>
      <c r="D174" s="289" t="s">
        <v>246</v>
      </c>
      <c r="E174" s="285"/>
      <c r="F174" s="365"/>
      <c r="G174" s="364"/>
      <c r="H174" s="363" t="s">
        <v>205</v>
      </c>
      <c r="I174" s="364"/>
      <c r="J174" s="364"/>
      <c r="K174" s="364"/>
      <c r="L174" s="364"/>
      <c r="M174" s="225"/>
      <c r="N174" s="226"/>
    </row>
    <row r="175" spans="3:14" x14ac:dyDescent="0.2">
      <c r="C175" s="224"/>
      <c r="D175" s="290" t="s">
        <v>69</v>
      </c>
      <c r="E175" s="286"/>
      <c r="F175" s="365"/>
      <c r="G175" s="365"/>
      <c r="H175" s="365" t="s">
        <v>220</v>
      </c>
      <c r="I175" s="365"/>
      <c r="J175" s="365"/>
      <c r="K175" s="365"/>
      <c r="L175" s="365"/>
      <c r="M175" s="225"/>
      <c r="N175" s="226"/>
    </row>
    <row r="176" spans="3:14" x14ac:dyDescent="0.2">
      <c r="C176" s="224"/>
      <c r="D176" s="291" t="s">
        <v>14</v>
      </c>
      <c r="E176" s="327"/>
      <c r="F176" s="365"/>
      <c r="G176" s="365"/>
      <c r="H176" s="365" t="s">
        <v>221</v>
      </c>
      <c r="I176" s="365"/>
      <c r="J176" s="365"/>
      <c r="K176" s="365"/>
      <c r="L176" s="365"/>
      <c r="M176" s="225"/>
      <c r="N176" s="226"/>
    </row>
    <row r="177" spans="3:14" x14ac:dyDescent="0.2">
      <c r="C177" s="224"/>
      <c r="D177" s="292" t="s">
        <v>70</v>
      </c>
      <c r="E177" s="287"/>
      <c r="F177" s="365"/>
      <c r="G177" s="365"/>
      <c r="H177" s="365" t="s">
        <v>222</v>
      </c>
      <c r="I177" s="365"/>
      <c r="J177" s="365"/>
      <c r="K177" s="365"/>
      <c r="L177" s="365"/>
      <c r="M177" s="225"/>
      <c r="N177" s="226"/>
    </row>
    <row r="178" spans="3:14" ht="5.0999999999999996" customHeight="1" x14ac:dyDescent="0.2">
      <c r="C178" s="224"/>
      <c r="D178" s="225"/>
      <c r="E178" s="225"/>
      <c r="F178" s="365"/>
      <c r="G178" s="365"/>
      <c r="H178" s="365"/>
      <c r="I178" s="365"/>
      <c r="J178" s="365"/>
      <c r="K178" s="365"/>
      <c r="L178" s="365"/>
      <c r="M178" s="225"/>
      <c r="N178" s="226"/>
    </row>
    <row r="179" spans="3:14" x14ac:dyDescent="0.2">
      <c r="C179" s="224"/>
      <c r="D179" s="300" t="s">
        <v>247</v>
      </c>
      <c r="E179" s="225"/>
      <c r="F179" s="365"/>
      <c r="G179" s="363" t="s">
        <v>206</v>
      </c>
      <c r="H179" s="366"/>
      <c r="I179" s="366"/>
      <c r="J179" s="366"/>
      <c r="K179" s="366"/>
      <c r="L179" s="366"/>
      <c r="M179" s="225"/>
      <c r="N179" s="226"/>
    </row>
    <row r="180" spans="3:14" x14ac:dyDescent="0.2">
      <c r="C180" s="224"/>
      <c r="D180" s="290" t="s">
        <v>249</v>
      </c>
      <c r="E180" s="304"/>
      <c r="F180" s="365"/>
      <c r="G180" s="365"/>
      <c r="H180" s="365" t="s">
        <v>223</v>
      </c>
      <c r="I180" s="365"/>
      <c r="J180" s="365"/>
      <c r="K180" s="365"/>
      <c r="L180" s="365"/>
      <c r="M180" s="225"/>
      <c r="N180" s="226"/>
    </row>
    <row r="181" spans="3:14" x14ac:dyDescent="0.2">
      <c r="C181" s="224"/>
      <c r="D181" s="301" t="s">
        <v>96</v>
      </c>
      <c r="E181" s="305"/>
      <c r="F181" s="365"/>
      <c r="G181" s="365"/>
      <c r="H181" s="365" t="s">
        <v>224</v>
      </c>
      <c r="I181" s="365"/>
      <c r="J181" s="365"/>
      <c r="K181" s="365"/>
      <c r="L181" s="365"/>
      <c r="M181" s="225"/>
      <c r="N181" s="226"/>
    </row>
    <row r="182" spans="3:14" x14ac:dyDescent="0.2">
      <c r="C182" s="224"/>
      <c r="D182" s="302" t="s">
        <v>97</v>
      </c>
      <c r="E182" s="306"/>
      <c r="F182" s="365"/>
      <c r="G182" s="365"/>
      <c r="H182" s="365" t="s">
        <v>225</v>
      </c>
      <c r="I182" s="365"/>
      <c r="J182" s="365"/>
      <c r="K182" s="365"/>
      <c r="L182" s="365"/>
      <c r="M182" s="225"/>
      <c r="N182" s="226"/>
    </row>
    <row r="183" spans="3:14" x14ac:dyDescent="0.2">
      <c r="C183" s="224"/>
      <c r="D183" s="303" t="s">
        <v>98</v>
      </c>
      <c r="E183" s="307"/>
      <c r="F183" s="365"/>
      <c r="G183" s="365"/>
      <c r="H183" s="365" t="s">
        <v>226</v>
      </c>
      <c r="I183" s="365"/>
      <c r="J183" s="365"/>
      <c r="K183" s="365"/>
      <c r="L183" s="365"/>
      <c r="M183" s="225"/>
      <c r="N183" s="226"/>
    </row>
    <row r="184" spans="3:14" ht="5.0999999999999996" customHeight="1" x14ac:dyDescent="0.2">
      <c r="C184" s="224"/>
      <c r="D184" s="225"/>
      <c r="E184" s="225"/>
      <c r="F184" s="365"/>
      <c r="G184" s="365"/>
      <c r="H184" s="365"/>
      <c r="I184" s="365"/>
      <c r="J184" s="365"/>
      <c r="K184" s="365"/>
      <c r="L184" s="365"/>
      <c r="M184" s="225"/>
      <c r="N184" s="226"/>
    </row>
    <row r="185" spans="3:14" x14ac:dyDescent="0.2">
      <c r="C185" s="224"/>
      <c r="D185" s="300" t="s">
        <v>248</v>
      </c>
      <c r="E185" s="225"/>
      <c r="F185" s="365"/>
      <c r="G185" s="365"/>
      <c r="H185" s="365"/>
      <c r="I185" s="365"/>
      <c r="J185" s="365"/>
      <c r="K185" s="365"/>
      <c r="L185" s="365"/>
      <c r="M185" s="225"/>
      <c r="N185" s="226"/>
    </row>
    <row r="186" spans="3:14" x14ac:dyDescent="0.2">
      <c r="C186" s="224"/>
      <c r="D186" s="308" t="s">
        <v>179</v>
      </c>
      <c r="E186" s="304"/>
      <c r="F186" s="365"/>
      <c r="G186" s="365"/>
      <c r="H186" s="365" t="s">
        <v>260</v>
      </c>
      <c r="I186" s="365"/>
      <c r="J186" s="365"/>
      <c r="K186" s="365"/>
      <c r="L186" s="365"/>
      <c r="M186" s="225"/>
      <c r="N186" s="226"/>
    </row>
    <row r="187" spans="3:14" x14ac:dyDescent="0.2">
      <c r="C187" s="224"/>
      <c r="D187" s="301" t="s">
        <v>78</v>
      </c>
      <c r="E187" s="305"/>
      <c r="F187" s="365"/>
      <c r="G187" s="365"/>
      <c r="H187" s="365" t="s">
        <v>207</v>
      </c>
      <c r="I187" s="365"/>
      <c r="J187" s="365"/>
      <c r="K187" s="365"/>
      <c r="L187" s="365"/>
      <c r="M187" s="225"/>
      <c r="N187" s="226"/>
    </row>
    <row r="188" spans="3:14" x14ac:dyDescent="0.2">
      <c r="C188" s="224"/>
      <c r="D188" s="309" t="s">
        <v>1</v>
      </c>
      <c r="E188" s="306"/>
      <c r="F188" s="365"/>
      <c r="G188" s="365"/>
      <c r="H188" s="365" t="s">
        <v>208</v>
      </c>
      <c r="I188" s="365"/>
      <c r="J188" s="365"/>
      <c r="K188" s="365"/>
      <c r="L188" s="365"/>
      <c r="M188" s="225"/>
      <c r="N188" s="226"/>
    </row>
    <row r="189" spans="3:14" x14ac:dyDescent="0.2">
      <c r="C189" s="224"/>
      <c r="D189" s="303" t="s">
        <v>99</v>
      </c>
      <c r="E189" s="307"/>
      <c r="F189" s="365"/>
      <c r="G189" s="365"/>
      <c r="H189" s="365" t="s">
        <v>209</v>
      </c>
      <c r="I189" s="365"/>
      <c r="J189" s="365"/>
      <c r="K189" s="365"/>
      <c r="L189" s="365"/>
      <c r="M189" s="225"/>
      <c r="N189" s="226"/>
    </row>
    <row r="190" spans="3:14" ht="5.0999999999999996" customHeight="1" x14ac:dyDescent="0.2">
      <c r="C190" s="224"/>
      <c r="D190" s="225"/>
      <c r="E190" s="225"/>
      <c r="F190" s="365"/>
      <c r="G190" s="365"/>
      <c r="H190" s="365"/>
      <c r="I190" s="365"/>
      <c r="J190" s="365"/>
      <c r="K190" s="365"/>
      <c r="L190" s="365"/>
      <c r="M190" s="225"/>
      <c r="N190" s="226"/>
    </row>
    <row r="191" spans="3:14" x14ac:dyDescent="0.2">
      <c r="C191" s="224"/>
      <c r="D191" s="310" t="s">
        <v>255</v>
      </c>
      <c r="E191" s="225"/>
      <c r="F191" s="365"/>
      <c r="G191" s="365"/>
      <c r="H191" s="365"/>
      <c r="I191" s="365"/>
      <c r="J191" s="365"/>
      <c r="K191" s="365"/>
      <c r="L191" s="365"/>
      <c r="M191" s="225"/>
      <c r="N191" s="226"/>
    </row>
    <row r="192" spans="3:14" x14ac:dyDescent="0.2">
      <c r="C192" s="224"/>
      <c r="D192" s="313" t="s">
        <v>100</v>
      </c>
      <c r="E192" s="311"/>
      <c r="F192" s="365"/>
      <c r="G192" s="365"/>
      <c r="H192" s="365" t="s">
        <v>227</v>
      </c>
      <c r="I192" s="365"/>
      <c r="J192" s="365"/>
      <c r="K192" s="365"/>
      <c r="L192" s="365"/>
      <c r="M192" s="225"/>
      <c r="N192" s="226"/>
    </row>
    <row r="193" spans="3:14" x14ac:dyDescent="0.2">
      <c r="C193" s="224"/>
      <c r="D193" s="314" t="s">
        <v>254</v>
      </c>
      <c r="E193" s="312"/>
      <c r="F193" s="365"/>
      <c r="G193" s="365"/>
      <c r="H193" s="365" t="s">
        <v>210</v>
      </c>
      <c r="I193" s="365"/>
      <c r="J193" s="365"/>
      <c r="K193" s="365"/>
      <c r="L193" s="365"/>
      <c r="M193" s="225"/>
      <c r="N193" s="226"/>
    </row>
    <row r="194" spans="3:14" x14ac:dyDescent="0.2">
      <c r="C194" s="224"/>
      <c r="D194" s="367"/>
      <c r="E194" s="368"/>
      <c r="F194" s="365"/>
      <c r="G194" s="365"/>
      <c r="H194" s="365"/>
      <c r="I194" s="365"/>
      <c r="J194" s="365"/>
      <c r="K194" s="365"/>
      <c r="L194" s="365"/>
      <c r="M194" s="225"/>
      <c r="N194" s="226"/>
    </row>
    <row r="195" spans="3:14" ht="18" customHeight="1" x14ac:dyDescent="0.2">
      <c r="C195" s="373"/>
      <c r="D195" s="374" t="s">
        <v>211</v>
      </c>
      <c r="E195" s="375"/>
      <c r="F195" s="376"/>
      <c r="G195" s="376"/>
      <c r="H195" s="376"/>
      <c r="I195" s="377"/>
      <c r="J195" s="365"/>
      <c r="K195" s="365"/>
      <c r="L195" s="365"/>
      <c r="M195" s="225"/>
      <c r="N195" s="226"/>
    </row>
    <row r="196" spans="3:14" x14ac:dyDescent="0.2">
      <c r="C196" s="295"/>
      <c r="D196" s="296"/>
      <c r="E196" s="296"/>
      <c r="F196" s="296"/>
      <c r="G196" s="296"/>
      <c r="H196" s="296"/>
      <c r="I196" s="296"/>
      <c r="J196" s="296"/>
      <c r="K196" s="296"/>
      <c r="L196" s="296"/>
      <c r="M196" s="296"/>
      <c r="N196" s="330"/>
    </row>
  </sheetData>
  <sheetProtection sheet="1" objects="1" scenarios="1"/>
  <mergeCells count="131">
    <mergeCell ref="D167:E167"/>
    <mergeCell ref="C165:G166"/>
    <mergeCell ref="D2:J2"/>
    <mergeCell ref="G4:J4"/>
    <mergeCell ref="H7:I7"/>
    <mergeCell ref="D4:E4"/>
    <mergeCell ref="D32:E32"/>
    <mergeCell ref="H22:I22"/>
    <mergeCell ref="H26:I26"/>
    <mergeCell ref="H19:I19"/>
    <mergeCell ref="D39:J39"/>
    <mergeCell ref="D42:J42"/>
    <mergeCell ref="D45:J45"/>
    <mergeCell ref="D48:J48"/>
    <mergeCell ref="D51:J51"/>
    <mergeCell ref="D54:J54"/>
    <mergeCell ref="D60:J60"/>
    <mergeCell ref="D66:J66"/>
    <mergeCell ref="D72:J72"/>
    <mergeCell ref="D78:J78"/>
    <mergeCell ref="D84:J84"/>
    <mergeCell ref="D90:J90"/>
    <mergeCell ref="D37:J37"/>
    <mergeCell ref="D38:J38"/>
    <mergeCell ref="O4:P4"/>
    <mergeCell ref="N2:R2"/>
    <mergeCell ref="K42:P42"/>
    <mergeCell ref="D43:J43"/>
    <mergeCell ref="K43:P43"/>
    <mergeCell ref="D44:J44"/>
    <mergeCell ref="K44:P44"/>
    <mergeCell ref="K39:P39"/>
    <mergeCell ref="D40:J40"/>
    <mergeCell ref="K40:P40"/>
    <mergeCell ref="D41:J41"/>
    <mergeCell ref="K41:P41"/>
    <mergeCell ref="O17:P17"/>
    <mergeCell ref="O8:P8"/>
    <mergeCell ref="O11:P11"/>
    <mergeCell ref="O14:P14"/>
    <mergeCell ref="O19:P19"/>
    <mergeCell ref="K37:P37"/>
    <mergeCell ref="K38:P38"/>
    <mergeCell ref="O20:P20"/>
    <mergeCell ref="O21:P21"/>
    <mergeCell ref="K48:P48"/>
    <mergeCell ref="D49:J49"/>
    <mergeCell ref="K49:P49"/>
    <mergeCell ref="D50:J50"/>
    <mergeCell ref="K50:P50"/>
    <mergeCell ref="K45:P45"/>
    <mergeCell ref="D46:J46"/>
    <mergeCell ref="K46:P46"/>
    <mergeCell ref="D47:J47"/>
    <mergeCell ref="K47:P47"/>
    <mergeCell ref="K54:P54"/>
    <mergeCell ref="D55:J55"/>
    <mergeCell ref="K55:P55"/>
    <mergeCell ref="D56:J56"/>
    <mergeCell ref="K56:P56"/>
    <mergeCell ref="K51:P51"/>
    <mergeCell ref="D52:J52"/>
    <mergeCell ref="K52:P52"/>
    <mergeCell ref="D53:J53"/>
    <mergeCell ref="K53:P53"/>
    <mergeCell ref="K60:P60"/>
    <mergeCell ref="D61:J61"/>
    <mergeCell ref="K61:P61"/>
    <mergeCell ref="D62:J62"/>
    <mergeCell ref="K62:P62"/>
    <mergeCell ref="D57:J57"/>
    <mergeCell ref="K57:P57"/>
    <mergeCell ref="D58:J58"/>
    <mergeCell ref="K58:P58"/>
    <mergeCell ref="D59:J59"/>
    <mergeCell ref="K59:P59"/>
    <mergeCell ref="K66:P66"/>
    <mergeCell ref="D67:J67"/>
    <mergeCell ref="K67:P67"/>
    <mergeCell ref="D68:J68"/>
    <mergeCell ref="K68:P68"/>
    <mergeCell ref="D63:J63"/>
    <mergeCell ref="K63:P63"/>
    <mergeCell ref="D64:J64"/>
    <mergeCell ref="K64:P64"/>
    <mergeCell ref="D65:J65"/>
    <mergeCell ref="K65:P65"/>
    <mergeCell ref="K72:P72"/>
    <mergeCell ref="D73:J73"/>
    <mergeCell ref="K73:P73"/>
    <mergeCell ref="D74:J74"/>
    <mergeCell ref="K74:P74"/>
    <mergeCell ref="D69:J69"/>
    <mergeCell ref="K69:P69"/>
    <mergeCell ref="D70:J70"/>
    <mergeCell ref="K70:P70"/>
    <mergeCell ref="D71:J71"/>
    <mergeCell ref="K71:P71"/>
    <mergeCell ref="K78:P78"/>
    <mergeCell ref="D79:J79"/>
    <mergeCell ref="K79:P79"/>
    <mergeCell ref="D80:J80"/>
    <mergeCell ref="K80:P80"/>
    <mergeCell ref="D75:J75"/>
    <mergeCell ref="K75:P75"/>
    <mergeCell ref="D76:J76"/>
    <mergeCell ref="K76:P76"/>
    <mergeCell ref="D77:J77"/>
    <mergeCell ref="K77:P77"/>
    <mergeCell ref="K84:P84"/>
    <mergeCell ref="D85:J85"/>
    <mergeCell ref="K85:P85"/>
    <mergeCell ref="D86:J86"/>
    <mergeCell ref="K86:P86"/>
    <mergeCell ref="D81:J81"/>
    <mergeCell ref="K81:P81"/>
    <mergeCell ref="D82:J82"/>
    <mergeCell ref="K82:P82"/>
    <mergeCell ref="D83:J83"/>
    <mergeCell ref="K83:P83"/>
    <mergeCell ref="K90:P90"/>
    <mergeCell ref="D91:J91"/>
    <mergeCell ref="K91:P91"/>
    <mergeCell ref="D92:J92"/>
    <mergeCell ref="K92:P92"/>
    <mergeCell ref="D87:J87"/>
    <mergeCell ref="K87:P87"/>
    <mergeCell ref="D88:J88"/>
    <mergeCell ref="K88:P88"/>
    <mergeCell ref="D89:J89"/>
    <mergeCell ref="K89:P89"/>
  </mergeCells>
  <phoneticPr fontId="2" type="noConversion"/>
  <conditionalFormatting sqref="O8:P8">
    <cfRule type="cellIs" dxfId="31" priority="17" stopIfTrue="1" operator="equal">
      <formula>$AJ$7</formula>
    </cfRule>
    <cfRule type="cellIs" dxfId="30" priority="18" stopIfTrue="1" operator="equal">
      <formula>$AJ$9</formula>
    </cfRule>
    <cfRule type="cellIs" dxfId="29" priority="19" stopIfTrue="1" operator="equal">
      <formula>$AJ$10</formula>
    </cfRule>
  </conditionalFormatting>
  <conditionalFormatting sqref="O14:P14 O17:P17 O11:P11">
    <cfRule type="cellIs" dxfId="28" priority="20" stopIfTrue="1" operator="equal">
      <formula>$AK$10</formula>
    </cfRule>
    <cfRule type="cellIs" dxfId="27" priority="21" stopIfTrue="1" operator="equal">
      <formula>$AK$12</formula>
    </cfRule>
    <cfRule type="cellIs" dxfId="26" priority="22" stopIfTrue="1" operator="equal">
      <formula>$AK$13</formula>
    </cfRule>
  </conditionalFormatting>
  <conditionalFormatting sqref="L8 L20:L21">
    <cfRule type="cellIs" dxfId="25" priority="23" stopIfTrue="1" operator="equal">
      <formula>$AK$16</formula>
    </cfRule>
    <cfRule type="cellIs" dxfId="24" priority="24" stopIfTrue="1" operator="equal">
      <formula>$AK$18</formula>
    </cfRule>
    <cfRule type="cellIs" dxfId="23" priority="25" stopIfTrue="1" operator="equal">
      <formula>$AK$19</formula>
    </cfRule>
  </conditionalFormatting>
  <conditionalFormatting sqref="L10 L17:L18 L30 L32">
    <cfRule type="cellIs" dxfId="22" priority="26" stopIfTrue="1" operator="equal">
      <formula>$AK$21</formula>
    </cfRule>
    <cfRule type="cellIs" dxfId="21" priority="27" stopIfTrue="1" operator="equal">
      <formula>$AK$23</formula>
    </cfRule>
    <cfRule type="cellIs" dxfId="20" priority="28" stopIfTrue="1" operator="equal">
      <formula>$AK$24</formula>
    </cfRule>
  </conditionalFormatting>
  <conditionalFormatting sqref="L16 L23:L25 L27:L29">
    <cfRule type="cellIs" dxfId="19" priority="29" stopIfTrue="1" operator="equal">
      <formula>$AK$26</formula>
    </cfRule>
    <cfRule type="cellIs" dxfId="18" priority="30" stopIfTrue="1" operator="equal">
      <formula>$AK$28</formula>
    </cfRule>
    <cfRule type="cellIs" dxfId="17" priority="31" stopIfTrue="1" operator="equal">
      <formula>$AK$29</formula>
    </cfRule>
  </conditionalFormatting>
  <conditionalFormatting sqref="L31">
    <cfRule type="cellIs" dxfId="16" priority="32" stopIfTrue="1" operator="equal">
      <formula>$AK$30</formula>
    </cfRule>
    <cfRule type="cellIs" dxfId="15" priority="33" stopIfTrue="1" operator="equal">
      <formula>$AK$32</formula>
    </cfRule>
    <cfRule type="cellIs" dxfId="14" priority="34" stopIfTrue="1" operator="equal">
      <formula>$AK$33</formula>
    </cfRule>
  </conditionalFormatting>
  <conditionalFormatting sqref="I24:I25">
    <cfRule type="cellIs" dxfId="13" priority="38" stopIfTrue="1" operator="lessThan">
      <formula>0</formula>
    </cfRule>
  </conditionalFormatting>
  <conditionalFormatting sqref="I29">
    <cfRule type="cellIs" dxfId="12" priority="39" stopIfTrue="1" operator="equal">
      <formula>"NO CAPITAL"</formula>
    </cfRule>
  </conditionalFormatting>
  <conditionalFormatting sqref="L10">
    <cfRule type="cellIs" dxfId="11" priority="12" stopIfTrue="1" operator="equal">
      <formula>$AK$16</formula>
    </cfRule>
    <cfRule type="cellIs" dxfId="10" priority="13" stopIfTrue="1" operator="equal">
      <formula>$AK$18</formula>
    </cfRule>
    <cfRule type="cellIs" dxfId="9" priority="14" stopIfTrue="1" operator="equal">
      <formula>$AK$19</formula>
    </cfRule>
  </conditionalFormatting>
  <conditionalFormatting sqref="L8">
    <cfRule type="cellIs" dxfId="8" priority="9" stopIfTrue="1" operator="equal">
      <formula>$AK$21</formula>
    </cfRule>
    <cfRule type="cellIs" dxfId="7" priority="10" stopIfTrue="1" operator="equal">
      <formula>$AK$23</formula>
    </cfRule>
    <cfRule type="cellIs" dxfId="6" priority="11" stopIfTrue="1" operator="equal">
      <formula>$AK$24</formula>
    </cfRule>
  </conditionalFormatting>
  <conditionalFormatting sqref="L8">
    <cfRule type="cellIs" dxfId="5" priority="6" stopIfTrue="1" operator="equal">
      <formula>$AK$16</formula>
    </cfRule>
    <cfRule type="cellIs" dxfId="4" priority="7" stopIfTrue="1" operator="equal">
      <formula>$AK$18</formula>
    </cfRule>
    <cfRule type="cellIs" dxfId="3" priority="8" stopIfTrue="1" operator="equal">
      <formula>$AK$19</formula>
    </cfRule>
  </conditionalFormatting>
  <conditionalFormatting sqref="P7 P10 P13 P16">
    <cfRule type="cellIs" dxfId="2" priority="1" operator="equal">
      <formula>"no datos"</formula>
    </cfRule>
    <cfRule type="cellIs" dxfId="1" priority="2" operator="greaterThanOrEqual">
      <formula>8</formula>
    </cfRule>
    <cfRule type="cellIs" dxfId="0" priority="3" operator="greaterThanOrEqual">
      <formula>5</formula>
    </cfRule>
  </conditionalFormatting>
  <dataValidations count="4">
    <dataValidation type="list" allowBlank="1" showInputMessage="1" showErrorMessage="1" sqref="L23:L25 L27:L29 L16">
      <formula1>satisfaccion</formula1>
    </dataValidation>
    <dataValidation type="list" allowBlank="1" showInputMessage="1" showErrorMessage="1" sqref="L10 L17:L18 L30 L32">
      <formula1>riesgos</formula1>
    </dataValidation>
    <dataValidation type="list" allowBlank="1" showInputMessage="1" showErrorMessage="1" sqref="L20:L21 L8">
      <formula1>alcanzable</formula1>
    </dataValidation>
    <dataValidation type="list" allowBlank="1" showInputMessage="1" showErrorMessage="1" sqref="L31">
      <formula1>sensibilidad2</formula1>
    </dataValidation>
  </dataValidations>
  <hyperlinks>
    <hyperlink ref="D8" location="INVERSIONES" tooltip="IR A INVERSIONES" display="Activos (inmovilizado)"/>
    <hyperlink ref="D10" location="PROVISIÓN" tooltip="Ir a PROVISIÓN DE FONDOS" display="Provisión de fondos"/>
    <hyperlink ref="D18" location="INVERSIONES" tooltip="Ir a NOMINA MENSUAL" display="Nómina (mensual c/empresa)"/>
    <hyperlink ref="D20" location="gastosfijjos" tooltip="Ir a gastos fijos mensuales" display="Gastos fijos mensuales"/>
    <hyperlink ref="D170" location="INVERSIONES" tooltip="IR A INVERSIONES" display="Activos (inmovilizado)"/>
    <hyperlink ref="D172" location="PROVISIÓN" tooltip="Ir a PROVISIÓN DE FONDOS" display="Provisión de fondos"/>
    <hyperlink ref="D180" location="INVERSIONES" tooltip="Ir a NOMINA MENSUAL" display="Nómina (mensual c/empresa)"/>
    <hyperlink ref="D182" location="gastosfijjos" tooltip="Ir a gastos fijos mensuales" display="Gastos fijos mensuales"/>
  </hyperlinks>
  <printOptions horizontalCentered="1" verticalCentered="1"/>
  <pageMargins left="0.39370078740157483" right="0.55118110236220474" top="0.78740157480314965" bottom="0.78740157480314965" header="0" footer="0"/>
  <pageSetup paperSize="9" scale="86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60"/>
    <pageSetUpPr fitToPage="1"/>
  </sheetPr>
  <dimension ref="A1:L112"/>
  <sheetViews>
    <sheetView showGridLines="0" showRowColHeaders="0" showOutlineSymbols="0" workbookViewId="0">
      <pane xSplit="5" ySplit="2" topLeftCell="F3" activePane="bottomRight" state="frozen"/>
      <selection activeCell="B1" sqref="B1"/>
      <selection pane="topRight" activeCell="F1" sqref="F1"/>
      <selection pane="bottomLeft" activeCell="B3" sqref="B3"/>
      <selection pane="bottomRight" activeCell="A3" sqref="A3:A74"/>
    </sheetView>
  </sheetViews>
  <sheetFormatPr baseColWidth="10" defaultRowHeight="12.75" x14ac:dyDescent="0.2"/>
  <cols>
    <col min="1" max="1" width="2.85546875" hidden="1" customWidth="1"/>
    <col min="2" max="2" width="2.7109375" customWidth="1"/>
    <col min="3" max="3" width="2.42578125" customWidth="1"/>
    <col min="4" max="4" width="39.42578125" customWidth="1"/>
    <col min="5" max="10" width="14.85546875" customWidth="1"/>
    <col min="11" max="11" width="2.42578125" customWidth="1"/>
  </cols>
  <sheetData>
    <row r="1" spans="3:11" ht="9.9499999999999993" customHeight="1" thickBot="1" x14ac:dyDescent="0.25"/>
    <row r="2" spans="3:11" ht="24" thickTop="1" thickBot="1" x14ac:dyDescent="0.25">
      <c r="C2" s="125"/>
      <c r="D2" s="567" t="s">
        <v>178</v>
      </c>
      <c r="E2" s="567"/>
      <c r="F2" s="567"/>
      <c r="G2" s="567"/>
      <c r="H2" s="568" t="str">
        <f>ANÁLISIS!$N$2</f>
        <v>Mi Proyecto</v>
      </c>
      <c r="I2" s="568"/>
      <c r="J2" s="568"/>
      <c r="K2" s="126"/>
    </row>
    <row r="3" spans="3:11" ht="5.0999999999999996" customHeight="1" thickTop="1" thickBot="1" x14ac:dyDescent="0.25">
      <c r="C3" s="399"/>
      <c r="D3" s="400"/>
      <c r="E3" s="400"/>
      <c r="F3" s="400"/>
      <c r="G3" s="400"/>
      <c r="H3" s="400"/>
      <c r="I3" s="400"/>
      <c r="J3" s="400"/>
      <c r="K3" s="401"/>
    </row>
    <row r="4" spans="3:11" ht="18" customHeight="1" x14ac:dyDescent="0.2">
      <c r="C4" s="394"/>
      <c r="D4" s="409" t="s">
        <v>298</v>
      </c>
      <c r="E4" s="402" t="s">
        <v>88</v>
      </c>
      <c r="F4" s="566" t="s">
        <v>180</v>
      </c>
      <c r="G4" s="562"/>
      <c r="H4" s="562"/>
      <c r="I4" s="562"/>
      <c r="J4" s="563"/>
      <c r="K4" s="398"/>
    </row>
    <row r="5" spans="3:11" ht="14.1" customHeight="1" x14ac:dyDescent="0.2">
      <c r="C5" s="394"/>
      <c r="D5" s="403" t="s">
        <v>83</v>
      </c>
      <c r="E5" s="404"/>
      <c r="F5" s="413"/>
      <c r="G5" s="564"/>
      <c r="H5" s="564"/>
      <c r="I5" s="564"/>
      <c r="J5" s="565"/>
      <c r="K5" s="398"/>
    </row>
    <row r="6" spans="3:11" ht="14.1" customHeight="1" x14ac:dyDescent="0.2">
      <c r="C6" s="394"/>
      <c r="D6" s="405" t="s">
        <v>283</v>
      </c>
      <c r="E6" s="406"/>
      <c r="F6" s="414"/>
      <c r="G6" s="560"/>
      <c r="H6" s="560"/>
      <c r="I6" s="560"/>
      <c r="J6" s="561"/>
      <c r="K6" s="398"/>
    </row>
    <row r="7" spans="3:11" ht="14.1" customHeight="1" x14ac:dyDescent="0.2">
      <c r="C7" s="394"/>
      <c r="D7" s="405" t="s">
        <v>284</v>
      </c>
      <c r="E7" s="406"/>
      <c r="F7" s="414"/>
      <c r="G7" s="560"/>
      <c r="H7" s="560"/>
      <c r="I7" s="560"/>
      <c r="J7" s="561"/>
      <c r="K7" s="398"/>
    </row>
    <row r="8" spans="3:11" ht="14.1" customHeight="1" x14ac:dyDescent="0.2">
      <c r="C8" s="394"/>
      <c r="D8" s="405" t="s">
        <v>285</v>
      </c>
      <c r="E8" s="406"/>
      <c r="F8" s="414"/>
      <c r="G8" s="560"/>
      <c r="H8" s="560"/>
      <c r="I8" s="560"/>
      <c r="J8" s="561"/>
      <c r="K8" s="398"/>
    </row>
    <row r="9" spans="3:11" ht="14.1" customHeight="1" x14ac:dyDescent="0.2">
      <c r="C9" s="394"/>
      <c r="D9" s="405" t="s">
        <v>286</v>
      </c>
      <c r="E9" s="406"/>
      <c r="F9" s="414"/>
      <c r="G9" s="560"/>
      <c r="H9" s="560"/>
      <c r="I9" s="560"/>
      <c r="J9" s="561"/>
      <c r="K9" s="398"/>
    </row>
    <row r="10" spans="3:11" ht="14.1" customHeight="1" x14ac:dyDescent="0.2">
      <c r="C10" s="394"/>
      <c r="D10" s="405" t="s">
        <v>85</v>
      </c>
      <c r="E10" s="406"/>
      <c r="F10" s="414"/>
      <c r="G10" s="560"/>
      <c r="H10" s="560"/>
      <c r="I10" s="560"/>
      <c r="J10" s="561"/>
      <c r="K10" s="398"/>
    </row>
    <row r="11" spans="3:11" ht="14.1" customHeight="1" x14ac:dyDescent="0.2">
      <c r="C11" s="394"/>
      <c r="D11" s="405" t="s">
        <v>287</v>
      </c>
      <c r="E11" s="406"/>
      <c r="F11" s="414"/>
      <c r="G11" s="560"/>
      <c r="H11" s="560"/>
      <c r="I11" s="560"/>
      <c r="J11" s="561"/>
      <c r="K11" s="398"/>
    </row>
    <row r="12" spans="3:11" ht="14.1" customHeight="1" x14ac:dyDescent="0.2">
      <c r="C12" s="394"/>
      <c r="D12" s="405" t="s">
        <v>288</v>
      </c>
      <c r="E12" s="406"/>
      <c r="F12" s="414"/>
      <c r="G12" s="560"/>
      <c r="H12" s="560"/>
      <c r="I12" s="560"/>
      <c r="J12" s="561"/>
      <c r="K12" s="398"/>
    </row>
    <row r="13" spans="3:11" ht="14.1" customHeight="1" x14ac:dyDescent="0.2">
      <c r="C13" s="394"/>
      <c r="D13" s="405" t="s">
        <v>84</v>
      </c>
      <c r="E13" s="406"/>
      <c r="F13" s="414"/>
      <c r="G13" s="560"/>
      <c r="H13" s="560"/>
      <c r="I13" s="560"/>
      <c r="J13" s="561"/>
      <c r="K13" s="398"/>
    </row>
    <row r="14" spans="3:11" ht="14.1" customHeight="1" x14ac:dyDescent="0.2">
      <c r="C14" s="394"/>
      <c r="D14" s="405" t="s">
        <v>289</v>
      </c>
      <c r="E14" s="406"/>
      <c r="F14" s="414"/>
      <c r="G14" s="560"/>
      <c r="H14" s="560"/>
      <c r="I14" s="560"/>
      <c r="J14" s="561"/>
      <c r="K14" s="398"/>
    </row>
    <row r="15" spans="3:11" ht="14.1" customHeight="1" x14ac:dyDescent="0.2">
      <c r="C15" s="394"/>
      <c r="D15" s="405" t="s">
        <v>290</v>
      </c>
      <c r="E15" s="406"/>
      <c r="F15" s="414"/>
      <c r="G15" s="560"/>
      <c r="H15" s="560"/>
      <c r="I15" s="560"/>
      <c r="J15" s="561"/>
      <c r="K15" s="398"/>
    </row>
    <row r="16" spans="3:11" ht="14.1" customHeight="1" x14ac:dyDescent="0.2">
      <c r="C16" s="394"/>
      <c r="D16" s="405" t="s">
        <v>86</v>
      </c>
      <c r="E16" s="406"/>
      <c r="F16" s="414"/>
      <c r="G16" s="560"/>
      <c r="H16" s="560"/>
      <c r="I16" s="560"/>
      <c r="J16" s="561"/>
      <c r="K16" s="398"/>
    </row>
    <row r="17" spans="3:12" ht="14.1" customHeight="1" x14ac:dyDescent="0.2">
      <c r="C17" s="394"/>
      <c r="D17" s="405" t="s">
        <v>87</v>
      </c>
      <c r="E17" s="406"/>
      <c r="F17" s="414"/>
      <c r="G17" s="560"/>
      <c r="H17" s="560"/>
      <c r="I17" s="560"/>
      <c r="J17" s="561"/>
      <c r="K17" s="398"/>
    </row>
    <row r="18" spans="3:12" ht="14.1" customHeight="1" x14ac:dyDescent="0.2">
      <c r="C18" s="394"/>
      <c r="D18" s="405"/>
      <c r="E18" s="406"/>
      <c r="F18" s="414"/>
      <c r="G18" s="560"/>
      <c r="H18" s="560"/>
      <c r="I18" s="560"/>
      <c r="J18" s="561"/>
      <c r="K18" s="398"/>
      <c r="L18" s="470" t="s">
        <v>307</v>
      </c>
    </row>
    <row r="19" spans="3:12" ht="14.1" hidden="1" customHeight="1" x14ac:dyDescent="0.2">
      <c r="C19" s="394"/>
      <c r="D19" s="405"/>
      <c r="E19" s="406"/>
      <c r="F19" s="414"/>
      <c r="G19" s="560"/>
      <c r="H19" s="560"/>
      <c r="I19" s="560"/>
      <c r="J19" s="561"/>
      <c r="K19" s="398"/>
    </row>
    <row r="20" spans="3:12" ht="14.1" hidden="1" customHeight="1" x14ac:dyDescent="0.2">
      <c r="C20" s="394"/>
      <c r="D20" s="405"/>
      <c r="E20" s="406"/>
      <c r="F20" s="414"/>
      <c r="G20" s="560"/>
      <c r="H20" s="560"/>
      <c r="I20" s="560"/>
      <c r="J20" s="561"/>
      <c r="K20" s="398"/>
    </row>
    <row r="21" spans="3:12" ht="14.1" hidden="1" customHeight="1" x14ac:dyDescent="0.2">
      <c r="C21" s="394"/>
      <c r="D21" s="405"/>
      <c r="E21" s="406"/>
      <c r="F21" s="414"/>
      <c r="G21" s="560"/>
      <c r="H21" s="560"/>
      <c r="I21" s="560"/>
      <c r="J21" s="561"/>
      <c r="K21" s="398"/>
    </row>
    <row r="22" spans="3:12" ht="14.1" hidden="1" customHeight="1" x14ac:dyDescent="0.2">
      <c r="C22" s="394"/>
      <c r="D22" s="405"/>
      <c r="E22" s="406"/>
      <c r="F22" s="414"/>
      <c r="G22" s="560"/>
      <c r="H22" s="560"/>
      <c r="I22" s="560"/>
      <c r="J22" s="561"/>
      <c r="K22" s="398"/>
    </row>
    <row r="23" spans="3:12" ht="14.1" hidden="1" customHeight="1" x14ac:dyDescent="0.2">
      <c r="C23" s="394"/>
      <c r="D23" s="405"/>
      <c r="E23" s="406"/>
      <c r="F23" s="414"/>
      <c r="G23" s="560"/>
      <c r="H23" s="560"/>
      <c r="I23" s="560"/>
      <c r="J23" s="561"/>
      <c r="K23" s="398"/>
    </row>
    <row r="24" spans="3:12" ht="14.1" hidden="1" customHeight="1" x14ac:dyDescent="0.2">
      <c r="C24" s="394"/>
      <c r="D24" s="405"/>
      <c r="E24" s="406"/>
      <c r="F24" s="414"/>
      <c r="G24" s="560"/>
      <c r="H24" s="560"/>
      <c r="I24" s="560"/>
      <c r="J24" s="561"/>
      <c r="K24" s="398"/>
    </row>
    <row r="25" spans="3:12" ht="14.1" hidden="1" customHeight="1" x14ac:dyDescent="0.2">
      <c r="C25" s="394"/>
      <c r="D25" s="405"/>
      <c r="E25" s="406"/>
      <c r="F25" s="414"/>
      <c r="G25" s="560"/>
      <c r="H25" s="560"/>
      <c r="I25" s="560"/>
      <c r="J25" s="561"/>
      <c r="K25" s="398"/>
    </row>
    <row r="26" spans="3:12" ht="14.1" hidden="1" customHeight="1" x14ac:dyDescent="0.2">
      <c r="C26" s="394"/>
      <c r="D26" s="405"/>
      <c r="E26" s="406"/>
      <c r="F26" s="414"/>
      <c r="G26" s="560"/>
      <c r="H26" s="560"/>
      <c r="I26" s="560"/>
      <c r="J26" s="561"/>
      <c r="K26" s="398"/>
    </row>
    <row r="27" spans="3:12" ht="14.1" hidden="1" customHeight="1" x14ac:dyDescent="0.2">
      <c r="C27" s="394"/>
      <c r="D27" s="405"/>
      <c r="E27" s="406"/>
      <c r="F27" s="414"/>
      <c r="G27" s="560"/>
      <c r="H27" s="560"/>
      <c r="I27" s="560"/>
      <c r="J27" s="561"/>
      <c r="K27" s="398"/>
    </row>
    <row r="28" spans="3:12" ht="14.1" customHeight="1" x14ac:dyDescent="0.2">
      <c r="C28" s="394"/>
      <c r="D28" s="407"/>
      <c r="E28" s="408"/>
      <c r="F28" s="414"/>
      <c r="G28" s="560"/>
      <c r="H28" s="560"/>
      <c r="I28" s="560"/>
      <c r="J28" s="561"/>
      <c r="K28" s="398"/>
    </row>
    <row r="29" spans="3:12" ht="12.95" customHeight="1" thickBot="1" x14ac:dyDescent="0.25">
      <c r="C29" s="394"/>
      <c r="D29" s="410" t="s">
        <v>291</v>
      </c>
      <c r="E29" s="412">
        <f>SUM(E5:E28)</f>
        <v>0</v>
      </c>
      <c r="F29" s="415"/>
      <c r="G29" s="416"/>
      <c r="H29" s="416"/>
      <c r="I29" s="416"/>
      <c r="J29" s="417"/>
      <c r="K29" s="398"/>
    </row>
    <row r="30" spans="3:12" ht="5.0999999999999996" customHeight="1" thickBot="1" x14ac:dyDescent="0.25">
      <c r="C30" s="394"/>
      <c r="D30" s="397"/>
      <c r="E30" s="397"/>
      <c r="F30" s="397"/>
      <c r="G30" s="397"/>
      <c r="H30" s="397"/>
      <c r="I30" s="397"/>
      <c r="J30" s="397"/>
      <c r="K30" s="398"/>
    </row>
    <row r="31" spans="3:12" ht="18" customHeight="1" x14ac:dyDescent="0.2">
      <c r="C31" s="394"/>
      <c r="D31" s="409" t="s">
        <v>292</v>
      </c>
      <c r="E31" s="402" t="s">
        <v>88</v>
      </c>
      <c r="F31" s="566" t="s">
        <v>180</v>
      </c>
      <c r="G31" s="562"/>
      <c r="H31" s="562"/>
      <c r="I31" s="562"/>
      <c r="J31" s="563"/>
      <c r="K31" s="398"/>
    </row>
    <row r="32" spans="3:12" ht="12.95" customHeight="1" x14ac:dyDescent="0.2">
      <c r="C32" s="394"/>
      <c r="D32" s="403" t="s">
        <v>293</v>
      </c>
      <c r="E32" s="404"/>
      <c r="F32" s="413"/>
      <c r="G32" s="564"/>
      <c r="H32" s="564"/>
      <c r="I32" s="564"/>
      <c r="J32" s="565"/>
      <c r="K32" s="398"/>
    </row>
    <row r="33" spans="3:12" ht="12.95" customHeight="1" x14ac:dyDescent="0.2">
      <c r="C33" s="394"/>
      <c r="D33" s="405" t="s">
        <v>294</v>
      </c>
      <c r="E33" s="406"/>
      <c r="F33" s="414"/>
      <c r="G33" s="560"/>
      <c r="H33" s="560"/>
      <c r="I33" s="560"/>
      <c r="J33" s="561"/>
      <c r="K33" s="398"/>
    </row>
    <row r="34" spans="3:12" ht="12.95" customHeight="1" x14ac:dyDescent="0.2">
      <c r="C34" s="394"/>
      <c r="D34" s="405" t="s">
        <v>89</v>
      </c>
      <c r="E34" s="406"/>
      <c r="F34" s="414"/>
      <c r="G34" s="560"/>
      <c r="H34" s="560"/>
      <c r="I34" s="560"/>
      <c r="J34" s="561"/>
      <c r="K34" s="398"/>
    </row>
    <row r="35" spans="3:12" ht="12.95" customHeight="1" x14ac:dyDescent="0.2">
      <c r="C35" s="394"/>
      <c r="D35" s="405" t="s">
        <v>295</v>
      </c>
      <c r="E35" s="406"/>
      <c r="F35" s="414"/>
      <c r="G35" s="560"/>
      <c r="H35" s="560"/>
      <c r="I35" s="560"/>
      <c r="J35" s="561"/>
      <c r="K35" s="398"/>
    </row>
    <row r="36" spans="3:12" ht="12.95" customHeight="1" x14ac:dyDescent="0.2">
      <c r="C36" s="394"/>
      <c r="D36" s="405" t="s">
        <v>296</v>
      </c>
      <c r="E36" s="406"/>
      <c r="F36" s="414"/>
      <c r="G36" s="560"/>
      <c r="H36" s="560"/>
      <c r="I36" s="560"/>
      <c r="J36" s="561"/>
      <c r="K36" s="398"/>
    </row>
    <row r="37" spans="3:12" ht="12.95" customHeight="1" x14ac:dyDescent="0.2">
      <c r="C37" s="394"/>
      <c r="D37" s="405" t="s">
        <v>297</v>
      </c>
      <c r="E37" s="406"/>
      <c r="F37" s="414"/>
      <c r="G37" s="560"/>
      <c r="H37" s="560"/>
      <c r="I37" s="560"/>
      <c r="J37" s="561"/>
      <c r="K37" s="398"/>
    </row>
    <row r="38" spans="3:12" ht="12.95" customHeight="1" x14ac:dyDescent="0.2">
      <c r="C38" s="394"/>
      <c r="D38" s="405"/>
      <c r="E38" s="406"/>
      <c r="F38" s="414"/>
      <c r="G38" s="560"/>
      <c r="H38" s="560"/>
      <c r="I38" s="560"/>
      <c r="J38" s="561"/>
      <c r="K38" s="398"/>
    </row>
    <row r="39" spans="3:12" ht="12.95" customHeight="1" x14ac:dyDescent="0.2">
      <c r="C39" s="394"/>
      <c r="D39" s="405"/>
      <c r="E39" s="406"/>
      <c r="F39" s="414"/>
      <c r="G39" s="560"/>
      <c r="H39" s="560"/>
      <c r="I39" s="560"/>
      <c r="J39" s="561"/>
      <c r="K39" s="398"/>
    </row>
    <row r="40" spans="3:12" ht="12.95" customHeight="1" x14ac:dyDescent="0.2">
      <c r="C40" s="394"/>
      <c r="D40" s="405"/>
      <c r="E40" s="406"/>
      <c r="F40" s="414"/>
      <c r="G40" s="560"/>
      <c r="H40" s="560"/>
      <c r="I40" s="560"/>
      <c r="J40" s="561"/>
      <c r="K40" s="398"/>
    </row>
    <row r="41" spans="3:12" ht="12.95" customHeight="1" x14ac:dyDescent="0.2">
      <c r="C41" s="394"/>
      <c r="D41" s="405"/>
      <c r="E41" s="406"/>
      <c r="F41" s="414"/>
      <c r="G41" s="560"/>
      <c r="H41" s="560"/>
      <c r="I41" s="560"/>
      <c r="J41" s="561"/>
      <c r="K41" s="398"/>
    </row>
    <row r="42" spans="3:12" ht="12.95" customHeight="1" x14ac:dyDescent="0.2">
      <c r="C42" s="394"/>
      <c r="D42" s="405"/>
      <c r="E42" s="406"/>
      <c r="F42" s="414"/>
      <c r="G42" s="560"/>
      <c r="H42" s="560"/>
      <c r="I42" s="560"/>
      <c r="J42" s="561"/>
      <c r="K42" s="398"/>
    </row>
    <row r="43" spans="3:12" ht="12.95" customHeight="1" x14ac:dyDescent="0.2">
      <c r="C43" s="394"/>
      <c r="D43" s="405"/>
      <c r="E43" s="406"/>
      <c r="F43" s="414"/>
      <c r="G43" s="560"/>
      <c r="H43" s="560"/>
      <c r="I43" s="560"/>
      <c r="J43" s="561"/>
      <c r="K43" s="398"/>
    </row>
    <row r="44" spans="3:12" ht="12.95" customHeight="1" x14ac:dyDescent="0.2">
      <c r="C44" s="394"/>
      <c r="D44" s="405"/>
      <c r="E44" s="406"/>
      <c r="F44" s="414"/>
      <c r="G44" s="560"/>
      <c r="H44" s="560"/>
      <c r="I44" s="560"/>
      <c r="J44" s="561"/>
      <c r="K44" s="398"/>
      <c r="L44" s="470" t="s">
        <v>307</v>
      </c>
    </row>
    <row r="45" spans="3:12" ht="12.95" hidden="1" customHeight="1" x14ac:dyDescent="0.2">
      <c r="C45" s="394"/>
      <c r="D45" s="405"/>
      <c r="E45" s="406"/>
      <c r="F45" s="414"/>
      <c r="G45" s="560"/>
      <c r="H45" s="560"/>
      <c r="I45" s="560"/>
      <c r="J45" s="561"/>
      <c r="K45" s="398"/>
    </row>
    <row r="46" spans="3:12" ht="12.95" hidden="1" customHeight="1" x14ac:dyDescent="0.2">
      <c r="C46" s="394"/>
      <c r="D46" s="405"/>
      <c r="E46" s="406"/>
      <c r="F46" s="414"/>
      <c r="G46" s="560"/>
      <c r="H46" s="560"/>
      <c r="I46" s="560"/>
      <c r="J46" s="561"/>
      <c r="K46" s="398"/>
    </row>
    <row r="47" spans="3:12" ht="12.95" hidden="1" customHeight="1" x14ac:dyDescent="0.2">
      <c r="C47" s="394"/>
      <c r="D47" s="405"/>
      <c r="E47" s="406"/>
      <c r="F47" s="414"/>
      <c r="G47" s="560"/>
      <c r="H47" s="560"/>
      <c r="I47" s="560"/>
      <c r="J47" s="561"/>
      <c r="K47" s="398"/>
    </row>
    <row r="48" spans="3:12" ht="12.95" hidden="1" customHeight="1" x14ac:dyDescent="0.2">
      <c r="C48" s="394"/>
      <c r="D48" s="405"/>
      <c r="E48" s="406"/>
      <c r="F48" s="414"/>
      <c r="G48" s="560"/>
      <c r="H48" s="560"/>
      <c r="I48" s="560"/>
      <c r="J48" s="561"/>
      <c r="K48" s="398"/>
    </row>
    <row r="49" spans="3:11" ht="12.95" hidden="1" customHeight="1" x14ac:dyDescent="0.2">
      <c r="C49" s="394"/>
      <c r="D49" s="405"/>
      <c r="E49" s="406"/>
      <c r="F49" s="414"/>
      <c r="G49" s="560"/>
      <c r="H49" s="560"/>
      <c r="I49" s="560"/>
      <c r="J49" s="561"/>
      <c r="K49" s="398"/>
    </row>
    <row r="50" spans="3:11" ht="12.95" hidden="1" customHeight="1" x14ac:dyDescent="0.2">
      <c r="C50" s="394"/>
      <c r="D50" s="405"/>
      <c r="E50" s="406"/>
      <c r="F50" s="414"/>
      <c r="G50" s="560"/>
      <c r="H50" s="560"/>
      <c r="I50" s="560"/>
      <c r="J50" s="561"/>
      <c r="K50" s="398"/>
    </row>
    <row r="51" spans="3:11" ht="12.95" hidden="1" customHeight="1" x14ac:dyDescent="0.2">
      <c r="C51" s="394"/>
      <c r="D51" s="405"/>
      <c r="E51" s="406"/>
      <c r="F51" s="414"/>
      <c r="G51" s="560"/>
      <c r="H51" s="560"/>
      <c r="I51" s="560"/>
      <c r="J51" s="561"/>
      <c r="K51" s="398"/>
    </row>
    <row r="52" spans="3:11" ht="12.95" hidden="1" customHeight="1" x14ac:dyDescent="0.2">
      <c r="C52" s="394"/>
      <c r="D52" s="405"/>
      <c r="E52" s="406"/>
      <c r="F52" s="414"/>
      <c r="G52" s="560"/>
      <c r="H52" s="560"/>
      <c r="I52" s="560"/>
      <c r="J52" s="561"/>
      <c r="K52" s="398"/>
    </row>
    <row r="53" spans="3:11" ht="12.95" hidden="1" customHeight="1" x14ac:dyDescent="0.2">
      <c r="C53" s="394"/>
      <c r="D53" s="405"/>
      <c r="E53" s="406"/>
      <c r="F53" s="414"/>
      <c r="G53" s="560"/>
      <c r="H53" s="560"/>
      <c r="I53" s="560"/>
      <c r="J53" s="561"/>
      <c r="K53" s="398"/>
    </row>
    <row r="54" spans="3:11" ht="12.95" hidden="1" customHeight="1" x14ac:dyDescent="0.2">
      <c r="C54" s="394"/>
      <c r="D54" s="405"/>
      <c r="E54" s="406"/>
      <c r="F54" s="414"/>
      <c r="G54" s="560"/>
      <c r="H54" s="560"/>
      <c r="I54" s="560"/>
      <c r="J54" s="561"/>
      <c r="K54" s="398"/>
    </row>
    <row r="55" spans="3:11" ht="12.95" hidden="1" customHeight="1" x14ac:dyDescent="0.2">
      <c r="C55" s="394"/>
      <c r="D55" s="407"/>
      <c r="E55" s="408"/>
      <c r="F55" s="414"/>
      <c r="G55" s="560"/>
      <c r="H55" s="560"/>
      <c r="I55" s="560"/>
      <c r="J55" s="561"/>
      <c r="K55" s="398"/>
    </row>
    <row r="56" spans="3:11" ht="12.95" customHeight="1" thickBot="1" x14ac:dyDescent="0.25">
      <c r="C56" s="394"/>
      <c r="D56" s="410" t="s">
        <v>291</v>
      </c>
      <c r="E56" s="412">
        <f>SUM(E32:E55)</f>
        <v>0</v>
      </c>
      <c r="F56" s="415"/>
      <c r="G56" s="416"/>
      <c r="H56" s="416"/>
      <c r="I56" s="416"/>
      <c r="J56" s="417"/>
      <c r="K56" s="398"/>
    </row>
    <row r="57" spans="3:11" ht="5.0999999999999996" customHeight="1" thickBot="1" x14ac:dyDescent="0.25">
      <c r="C57" s="394"/>
      <c r="D57" s="395"/>
      <c r="E57" s="396"/>
      <c r="F57" s="397"/>
      <c r="G57" s="397"/>
      <c r="H57" s="397"/>
      <c r="I57" s="397"/>
      <c r="J57" s="397"/>
      <c r="K57" s="398"/>
    </row>
    <row r="58" spans="3:11" ht="15.95" customHeight="1" thickTop="1" thickBot="1" x14ac:dyDescent="0.25">
      <c r="C58" s="394"/>
      <c r="D58" s="393" t="s">
        <v>302</v>
      </c>
      <c r="E58" s="411">
        <f>E56+E29</f>
        <v>0</v>
      </c>
      <c r="F58" s="397"/>
      <c r="G58" s="397"/>
      <c r="H58" s="397"/>
      <c r="I58" s="397"/>
      <c r="J58" s="397"/>
      <c r="K58" s="398"/>
    </row>
    <row r="59" spans="3:11" ht="15" customHeight="1" thickTop="1" thickBot="1" x14ac:dyDescent="0.25">
      <c r="C59" s="394"/>
      <c r="D59" s="395"/>
      <c r="E59" s="396"/>
      <c r="F59" s="397"/>
      <c r="G59" s="397"/>
      <c r="H59" s="397"/>
      <c r="I59" s="397"/>
      <c r="J59" s="397"/>
      <c r="K59" s="398"/>
    </row>
    <row r="60" spans="3:11" ht="18" customHeight="1" x14ac:dyDescent="0.2">
      <c r="C60" s="394"/>
      <c r="D60" s="437" t="s">
        <v>95</v>
      </c>
      <c r="E60" s="440" t="s">
        <v>88</v>
      </c>
      <c r="F60" s="562" t="s">
        <v>180</v>
      </c>
      <c r="G60" s="562"/>
      <c r="H60" s="562"/>
      <c r="I60" s="562"/>
      <c r="J60" s="563"/>
      <c r="K60" s="398"/>
    </row>
    <row r="61" spans="3:11" ht="14.1" customHeight="1" x14ac:dyDescent="0.2">
      <c r="C61" s="394"/>
      <c r="D61" s="442" t="s">
        <v>299</v>
      </c>
      <c r="E61" s="404"/>
      <c r="F61" s="438"/>
      <c r="G61" s="564"/>
      <c r="H61" s="564"/>
      <c r="I61" s="564"/>
      <c r="J61" s="565"/>
      <c r="K61" s="398"/>
    </row>
    <row r="62" spans="3:11" ht="14.1" customHeight="1" x14ac:dyDescent="0.2">
      <c r="C62" s="394"/>
      <c r="D62" s="443" t="s">
        <v>90</v>
      </c>
      <c r="E62" s="406"/>
      <c r="F62" s="439"/>
      <c r="G62" s="560"/>
      <c r="H62" s="560"/>
      <c r="I62" s="560"/>
      <c r="J62" s="561"/>
      <c r="K62" s="398"/>
    </row>
    <row r="63" spans="3:11" ht="14.1" customHeight="1" x14ac:dyDescent="0.2">
      <c r="C63" s="394"/>
      <c r="D63" s="443" t="s">
        <v>300</v>
      </c>
      <c r="E63" s="406"/>
      <c r="F63" s="439"/>
      <c r="G63" s="560"/>
      <c r="H63" s="560"/>
      <c r="I63" s="560"/>
      <c r="J63" s="561"/>
      <c r="K63" s="398"/>
    </row>
    <row r="64" spans="3:11" ht="14.1" customHeight="1" x14ac:dyDescent="0.2">
      <c r="C64" s="394"/>
      <c r="D64" s="443" t="s">
        <v>91</v>
      </c>
      <c r="E64" s="406"/>
      <c r="F64" s="439"/>
      <c r="G64" s="560"/>
      <c r="H64" s="560"/>
      <c r="I64" s="560"/>
      <c r="J64" s="561"/>
      <c r="K64" s="398"/>
    </row>
    <row r="65" spans="3:12" ht="14.1" customHeight="1" x14ac:dyDescent="0.2">
      <c r="C65" s="394"/>
      <c r="D65" s="443" t="s">
        <v>301</v>
      </c>
      <c r="E65" s="406"/>
      <c r="F65" s="439"/>
      <c r="G65" s="560"/>
      <c r="H65" s="560"/>
      <c r="I65" s="560"/>
      <c r="J65" s="561"/>
      <c r="K65" s="398"/>
    </row>
    <row r="66" spans="3:12" ht="14.1" customHeight="1" x14ac:dyDescent="0.2">
      <c r="C66" s="394"/>
      <c r="D66" s="443"/>
      <c r="E66" s="406"/>
      <c r="F66" s="439"/>
      <c r="G66" s="560"/>
      <c r="H66" s="560"/>
      <c r="I66" s="560"/>
      <c r="J66" s="561"/>
      <c r="K66" s="398"/>
      <c r="L66" s="470" t="s">
        <v>307</v>
      </c>
    </row>
    <row r="67" spans="3:12" ht="14.1" hidden="1" customHeight="1" x14ac:dyDescent="0.2">
      <c r="C67" s="394"/>
      <c r="D67" s="443"/>
      <c r="E67" s="406"/>
      <c r="F67" s="439"/>
      <c r="G67" s="560"/>
      <c r="H67" s="560"/>
      <c r="I67" s="560"/>
      <c r="J67" s="561"/>
      <c r="K67" s="398"/>
    </row>
    <row r="68" spans="3:12" ht="14.1" hidden="1" customHeight="1" x14ac:dyDescent="0.2">
      <c r="C68" s="394"/>
      <c r="D68" s="443"/>
      <c r="E68" s="406"/>
      <c r="F68" s="439"/>
      <c r="G68" s="560"/>
      <c r="H68" s="560"/>
      <c r="I68" s="560"/>
      <c r="J68" s="561"/>
      <c r="K68" s="398"/>
    </row>
    <row r="69" spans="3:12" ht="14.1" hidden="1" customHeight="1" x14ac:dyDescent="0.2">
      <c r="C69" s="394"/>
      <c r="D69" s="443"/>
      <c r="E69" s="406"/>
      <c r="F69" s="439"/>
      <c r="G69" s="560"/>
      <c r="H69" s="560"/>
      <c r="I69" s="560"/>
      <c r="J69" s="561"/>
      <c r="K69" s="398"/>
    </row>
    <row r="70" spans="3:12" ht="14.1" hidden="1" customHeight="1" x14ac:dyDescent="0.2">
      <c r="C70" s="394"/>
      <c r="D70" s="443"/>
      <c r="E70" s="406"/>
      <c r="F70" s="439"/>
      <c r="G70" s="560"/>
      <c r="H70" s="560"/>
      <c r="I70" s="560"/>
      <c r="J70" s="561"/>
      <c r="K70" s="398"/>
    </row>
    <row r="71" spans="3:12" ht="14.1" customHeight="1" thickBot="1" x14ac:dyDescent="0.25">
      <c r="C71" s="394"/>
      <c r="D71" s="447" t="s">
        <v>93</v>
      </c>
      <c r="E71" s="446">
        <f>SUM(E61:E70)</f>
        <v>0</v>
      </c>
      <c r="F71" s="439"/>
      <c r="G71" s="560"/>
      <c r="H71" s="560"/>
      <c r="I71" s="560"/>
      <c r="J71" s="561"/>
      <c r="K71" s="398"/>
    </row>
    <row r="72" spans="3:12" ht="14.1" customHeight="1" thickBot="1" x14ac:dyDescent="0.25">
      <c r="C72" s="394"/>
      <c r="D72" s="444" t="s">
        <v>94</v>
      </c>
      <c r="E72" s="441"/>
      <c r="F72" s="439"/>
      <c r="G72" s="560"/>
      <c r="H72" s="560"/>
      <c r="I72" s="560"/>
      <c r="J72" s="561"/>
      <c r="K72" s="398"/>
    </row>
    <row r="73" spans="3:12" ht="15.95" customHeight="1" thickBot="1" x14ac:dyDescent="0.25">
      <c r="C73" s="394"/>
      <c r="D73" s="448" t="s">
        <v>92</v>
      </c>
      <c r="E73" s="446">
        <f>E71+E72</f>
        <v>0</v>
      </c>
      <c r="F73" s="445"/>
      <c r="G73" s="416"/>
      <c r="H73" s="416"/>
      <c r="I73" s="416"/>
      <c r="J73" s="417"/>
      <c r="K73" s="398"/>
    </row>
    <row r="74" spans="3:12" ht="12.95" customHeight="1" thickBot="1" x14ac:dyDescent="0.25">
      <c r="C74" s="419"/>
      <c r="D74" s="395"/>
      <c r="E74" s="396"/>
      <c r="F74" s="397"/>
      <c r="G74" s="397"/>
      <c r="H74" s="397"/>
      <c r="I74" s="397"/>
      <c r="J74" s="397"/>
      <c r="K74" s="418"/>
    </row>
    <row r="75" spans="3:12" ht="15.95" customHeight="1" x14ac:dyDescent="0.2">
      <c r="C75" s="419"/>
      <c r="D75" s="409" t="s">
        <v>166</v>
      </c>
      <c r="E75" s="450" t="s">
        <v>162</v>
      </c>
      <c r="F75" s="449" t="s">
        <v>163</v>
      </c>
      <c r="G75" s="453" t="s">
        <v>164</v>
      </c>
      <c r="H75" s="555" t="s">
        <v>180</v>
      </c>
      <c r="I75" s="556"/>
      <c r="J75" s="557"/>
      <c r="K75" s="418"/>
    </row>
    <row r="76" spans="3:12" ht="14.1" customHeight="1" x14ac:dyDescent="0.2">
      <c r="C76" s="419"/>
      <c r="D76" s="403"/>
      <c r="E76" s="404"/>
      <c r="F76" s="451"/>
      <c r="G76" s="456">
        <f>SUM(E76:F76)</f>
        <v>0</v>
      </c>
      <c r="H76" s="558"/>
      <c r="I76" s="558"/>
      <c r="J76" s="559"/>
      <c r="K76" s="418"/>
    </row>
    <row r="77" spans="3:12" ht="14.1" customHeight="1" x14ac:dyDescent="0.2">
      <c r="C77" s="419"/>
      <c r="D77" s="405"/>
      <c r="E77" s="406"/>
      <c r="F77" s="452"/>
      <c r="G77" s="457">
        <f>SUM(E77:F77)</f>
        <v>0</v>
      </c>
      <c r="H77" s="553"/>
      <c r="I77" s="553"/>
      <c r="J77" s="554"/>
      <c r="K77" s="418"/>
    </row>
    <row r="78" spans="3:12" ht="14.1" customHeight="1" x14ac:dyDescent="0.2">
      <c r="C78" s="419"/>
      <c r="D78" s="405"/>
      <c r="E78" s="406"/>
      <c r="F78" s="452"/>
      <c r="G78" s="457">
        <f>SUM(E78:F78)</f>
        <v>0</v>
      </c>
      <c r="H78" s="553"/>
      <c r="I78" s="553"/>
      <c r="J78" s="554"/>
      <c r="K78" s="418"/>
    </row>
    <row r="79" spans="3:12" ht="14.1" customHeight="1" x14ac:dyDescent="0.2">
      <c r="C79" s="419"/>
      <c r="D79" s="405"/>
      <c r="E79" s="406"/>
      <c r="F79" s="452"/>
      <c r="G79" s="457">
        <f>SUM(E79:F79)</f>
        <v>0</v>
      </c>
      <c r="H79" s="553"/>
      <c r="I79" s="553"/>
      <c r="J79" s="554"/>
      <c r="K79" s="418"/>
    </row>
    <row r="80" spans="3:12" ht="14.1" customHeight="1" x14ac:dyDescent="0.2">
      <c r="C80" s="419"/>
      <c r="D80" s="405"/>
      <c r="E80" s="406"/>
      <c r="F80" s="452"/>
      <c r="G80" s="457">
        <f>SUM(E80:F80)</f>
        <v>0</v>
      </c>
      <c r="H80" s="553"/>
      <c r="I80" s="553"/>
      <c r="J80" s="554"/>
      <c r="K80" s="418"/>
    </row>
    <row r="81" spans="3:12" ht="14.1" customHeight="1" x14ac:dyDescent="0.2">
      <c r="C81" s="419"/>
      <c r="D81" s="405"/>
      <c r="E81" s="406"/>
      <c r="F81" s="452"/>
      <c r="G81" s="457">
        <f t="shared" ref="G81:G96" si="0">SUM(E81:F81)</f>
        <v>0</v>
      </c>
      <c r="H81" s="553"/>
      <c r="I81" s="553"/>
      <c r="J81" s="554"/>
      <c r="K81" s="418"/>
    </row>
    <row r="82" spans="3:12" ht="14.1" customHeight="1" x14ac:dyDescent="0.2">
      <c r="C82" s="419"/>
      <c r="D82" s="405"/>
      <c r="E82" s="406"/>
      <c r="F82" s="452"/>
      <c r="G82" s="457">
        <f t="shared" si="0"/>
        <v>0</v>
      </c>
      <c r="H82" s="553"/>
      <c r="I82" s="553"/>
      <c r="J82" s="554"/>
      <c r="K82" s="418"/>
    </row>
    <row r="83" spans="3:12" ht="14.1" customHeight="1" x14ac:dyDescent="0.2">
      <c r="C83" s="419"/>
      <c r="D83" s="405"/>
      <c r="E83" s="406"/>
      <c r="F83" s="452"/>
      <c r="G83" s="457">
        <f t="shared" si="0"/>
        <v>0</v>
      </c>
      <c r="H83" s="553"/>
      <c r="I83" s="553"/>
      <c r="J83" s="554"/>
      <c r="K83" s="418"/>
    </row>
    <row r="84" spans="3:12" ht="14.1" customHeight="1" x14ac:dyDescent="0.2">
      <c r="C84" s="419"/>
      <c r="D84" s="405"/>
      <c r="E84" s="406"/>
      <c r="F84" s="452"/>
      <c r="G84" s="457">
        <f t="shared" si="0"/>
        <v>0</v>
      </c>
      <c r="H84" s="553"/>
      <c r="I84" s="553"/>
      <c r="J84" s="554"/>
      <c r="K84" s="418"/>
    </row>
    <row r="85" spans="3:12" ht="14.1" customHeight="1" x14ac:dyDescent="0.2">
      <c r="C85" s="419"/>
      <c r="D85" s="405"/>
      <c r="E85" s="406"/>
      <c r="F85" s="452"/>
      <c r="G85" s="457">
        <f t="shared" si="0"/>
        <v>0</v>
      </c>
      <c r="H85" s="553"/>
      <c r="I85" s="553"/>
      <c r="J85" s="554"/>
      <c r="K85" s="418"/>
    </row>
    <row r="86" spans="3:12" ht="14.1" customHeight="1" x14ac:dyDescent="0.2">
      <c r="C86" s="419"/>
      <c r="D86" s="405"/>
      <c r="E86" s="406"/>
      <c r="F86" s="452"/>
      <c r="G86" s="457">
        <f t="shared" si="0"/>
        <v>0</v>
      </c>
      <c r="H86" s="553"/>
      <c r="I86" s="553"/>
      <c r="J86" s="554"/>
      <c r="K86" s="418"/>
      <c r="L86" s="470" t="s">
        <v>307</v>
      </c>
    </row>
    <row r="87" spans="3:12" ht="14.1" hidden="1" customHeight="1" x14ac:dyDescent="0.2">
      <c r="C87" s="419"/>
      <c r="D87" s="405"/>
      <c r="E87" s="406"/>
      <c r="F87" s="452"/>
      <c r="G87" s="457">
        <f t="shared" si="0"/>
        <v>0</v>
      </c>
      <c r="H87" s="553"/>
      <c r="I87" s="553"/>
      <c r="J87" s="554"/>
      <c r="K87" s="418"/>
    </row>
    <row r="88" spans="3:12" ht="14.1" hidden="1" customHeight="1" x14ac:dyDescent="0.2">
      <c r="C88" s="419"/>
      <c r="D88" s="405"/>
      <c r="E88" s="406"/>
      <c r="F88" s="452"/>
      <c r="G88" s="457">
        <f t="shared" si="0"/>
        <v>0</v>
      </c>
      <c r="H88" s="553"/>
      <c r="I88" s="553"/>
      <c r="J88" s="554"/>
      <c r="K88" s="418"/>
    </row>
    <row r="89" spans="3:12" ht="14.1" hidden="1" customHeight="1" x14ac:dyDescent="0.2">
      <c r="C89" s="419"/>
      <c r="D89" s="405"/>
      <c r="E89" s="406"/>
      <c r="F89" s="452"/>
      <c r="G89" s="457">
        <f t="shared" si="0"/>
        <v>0</v>
      </c>
      <c r="H89" s="553"/>
      <c r="I89" s="553"/>
      <c r="J89" s="554"/>
      <c r="K89" s="418"/>
    </row>
    <row r="90" spans="3:12" ht="14.1" hidden="1" customHeight="1" x14ac:dyDescent="0.2">
      <c r="C90" s="419"/>
      <c r="D90" s="405"/>
      <c r="E90" s="406"/>
      <c r="F90" s="452"/>
      <c r="G90" s="457">
        <f t="shared" si="0"/>
        <v>0</v>
      </c>
      <c r="H90" s="553"/>
      <c r="I90" s="553"/>
      <c r="J90" s="554"/>
      <c r="K90" s="418"/>
    </row>
    <row r="91" spans="3:12" ht="14.1" hidden="1" customHeight="1" x14ac:dyDescent="0.2">
      <c r="C91" s="419"/>
      <c r="D91" s="405"/>
      <c r="E91" s="406"/>
      <c r="F91" s="452"/>
      <c r="G91" s="457">
        <f t="shared" si="0"/>
        <v>0</v>
      </c>
      <c r="H91" s="553"/>
      <c r="I91" s="553"/>
      <c r="J91" s="554"/>
      <c r="K91" s="418"/>
    </row>
    <row r="92" spans="3:12" ht="14.1" hidden="1" customHeight="1" x14ac:dyDescent="0.2">
      <c r="C92" s="419"/>
      <c r="D92" s="405"/>
      <c r="E92" s="406"/>
      <c r="F92" s="452"/>
      <c r="G92" s="457">
        <f t="shared" si="0"/>
        <v>0</v>
      </c>
      <c r="H92" s="553"/>
      <c r="I92" s="553"/>
      <c r="J92" s="554"/>
      <c r="K92" s="418"/>
    </row>
    <row r="93" spans="3:12" ht="14.1" hidden="1" customHeight="1" x14ac:dyDescent="0.2">
      <c r="C93" s="419"/>
      <c r="D93" s="405"/>
      <c r="E93" s="406"/>
      <c r="F93" s="452"/>
      <c r="G93" s="457">
        <f t="shared" si="0"/>
        <v>0</v>
      </c>
      <c r="H93" s="553"/>
      <c r="I93" s="553"/>
      <c r="J93" s="554"/>
      <c r="K93" s="418"/>
    </row>
    <row r="94" spans="3:12" ht="14.1" hidden="1" customHeight="1" x14ac:dyDescent="0.2">
      <c r="C94" s="419"/>
      <c r="D94" s="405"/>
      <c r="E94" s="406"/>
      <c r="F94" s="452"/>
      <c r="G94" s="457">
        <f t="shared" si="0"/>
        <v>0</v>
      </c>
      <c r="H94" s="553"/>
      <c r="I94" s="553"/>
      <c r="J94" s="554"/>
      <c r="K94" s="418"/>
    </row>
    <row r="95" spans="3:12" ht="14.1" hidden="1" customHeight="1" x14ac:dyDescent="0.2">
      <c r="C95" s="419"/>
      <c r="D95" s="405"/>
      <c r="E95" s="406"/>
      <c r="F95" s="452"/>
      <c r="G95" s="457">
        <f t="shared" si="0"/>
        <v>0</v>
      </c>
      <c r="H95" s="553"/>
      <c r="I95" s="553"/>
      <c r="J95" s="554"/>
      <c r="K95" s="418"/>
    </row>
    <row r="96" spans="3:12" ht="14.1" hidden="1" customHeight="1" x14ac:dyDescent="0.2">
      <c r="C96" s="419"/>
      <c r="D96" s="407"/>
      <c r="E96" s="408"/>
      <c r="F96" s="465"/>
      <c r="G96" s="466">
        <f t="shared" si="0"/>
        <v>0</v>
      </c>
      <c r="H96" s="553"/>
      <c r="I96" s="553"/>
      <c r="J96" s="554"/>
      <c r="K96" s="418"/>
    </row>
    <row r="97" spans="3:11" ht="13.5" thickBot="1" x14ac:dyDescent="0.25">
      <c r="C97" s="419"/>
      <c r="D97" s="467" t="s">
        <v>165</v>
      </c>
      <c r="E97" s="468"/>
      <c r="F97" s="468"/>
      <c r="G97" s="469">
        <f>SUM(G76:G96)</f>
        <v>0</v>
      </c>
      <c r="H97" s="454"/>
      <c r="I97" s="445"/>
      <c r="J97" s="455"/>
      <c r="K97" s="418"/>
    </row>
    <row r="98" spans="3:11" ht="13.5" thickBot="1" x14ac:dyDescent="0.25">
      <c r="C98" s="419"/>
      <c r="D98" s="397"/>
      <c r="E98" s="397"/>
      <c r="F98" s="397"/>
      <c r="G98" s="397"/>
      <c r="H98" s="397"/>
      <c r="I98" s="397"/>
      <c r="J98" s="397"/>
      <c r="K98" s="418"/>
    </row>
    <row r="99" spans="3:11" ht="14.25" x14ac:dyDescent="0.2">
      <c r="C99" s="419"/>
      <c r="D99" s="571" t="s">
        <v>97</v>
      </c>
      <c r="E99" s="572"/>
      <c r="F99" s="573"/>
      <c r="G99" s="463" t="s">
        <v>167</v>
      </c>
      <c r="H99" s="397"/>
      <c r="I99" s="397"/>
      <c r="J99" s="397"/>
      <c r="K99" s="418"/>
    </row>
    <row r="100" spans="3:11" x14ac:dyDescent="0.2">
      <c r="C100" s="419"/>
      <c r="D100" s="574" t="s">
        <v>170</v>
      </c>
      <c r="E100" s="575"/>
      <c r="F100" s="575"/>
      <c r="G100" s="461"/>
      <c r="H100" s="397"/>
      <c r="I100" s="397"/>
      <c r="J100" s="397"/>
      <c r="K100" s="418"/>
    </row>
    <row r="101" spans="3:11" x14ac:dyDescent="0.2">
      <c r="C101" s="419"/>
      <c r="D101" s="569" t="s">
        <v>168</v>
      </c>
      <c r="E101" s="570"/>
      <c r="F101" s="570"/>
      <c r="G101" s="462"/>
      <c r="H101" s="397"/>
      <c r="I101" s="397"/>
      <c r="J101" s="397"/>
      <c r="K101" s="418"/>
    </row>
    <row r="102" spans="3:11" x14ac:dyDescent="0.2">
      <c r="C102" s="419"/>
      <c r="D102" s="569" t="s">
        <v>171</v>
      </c>
      <c r="E102" s="570"/>
      <c r="F102" s="570"/>
      <c r="G102" s="462"/>
      <c r="H102" s="397"/>
      <c r="I102" s="397"/>
      <c r="J102" s="397"/>
      <c r="K102" s="418"/>
    </row>
    <row r="103" spans="3:11" x14ac:dyDescent="0.2">
      <c r="C103" s="419"/>
      <c r="D103" s="569" t="s">
        <v>169</v>
      </c>
      <c r="E103" s="570"/>
      <c r="F103" s="570"/>
      <c r="G103" s="462"/>
      <c r="H103" s="397"/>
      <c r="I103" s="397"/>
      <c r="J103" s="397"/>
      <c r="K103" s="418"/>
    </row>
    <row r="104" spans="3:11" x14ac:dyDescent="0.2">
      <c r="C104" s="419"/>
      <c r="D104" s="569" t="s">
        <v>172</v>
      </c>
      <c r="E104" s="570"/>
      <c r="F104" s="570"/>
      <c r="G104" s="462"/>
      <c r="H104" s="397"/>
      <c r="I104" s="397"/>
      <c r="J104" s="397"/>
      <c r="K104" s="418"/>
    </row>
    <row r="105" spans="3:11" x14ac:dyDescent="0.2">
      <c r="C105" s="419"/>
      <c r="D105" s="569" t="s">
        <v>173</v>
      </c>
      <c r="E105" s="570"/>
      <c r="F105" s="570"/>
      <c r="G105" s="462"/>
      <c r="H105" s="397"/>
      <c r="I105" s="397"/>
      <c r="J105" s="397"/>
      <c r="K105" s="418"/>
    </row>
    <row r="106" spans="3:11" x14ac:dyDescent="0.2">
      <c r="C106" s="419"/>
      <c r="D106" s="569" t="s">
        <v>174</v>
      </c>
      <c r="E106" s="570"/>
      <c r="F106" s="570"/>
      <c r="G106" s="462"/>
      <c r="H106" s="397"/>
      <c r="I106" s="397"/>
      <c r="J106" s="397"/>
      <c r="K106" s="418"/>
    </row>
    <row r="107" spans="3:11" x14ac:dyDescent="0.2">
      <c r="C107" s="419"/>
      <c r="D107" s="569" t="s">
        <v>175</v>
      </c>
      <c r="E107" s="570"/>
      <c r="F107" s="570"/>
      <c r="G107" s="462"/>
      <c r="H107" s="397"/>
      <c r="I107" s="397"/>
      <c r="J107" s="397"/>
      <c r="K107" s="418"/>
    </row>
    <row r="108" spans="3:11" x14ac:dyDescent="0.2">
      <c r="C108" s="419"/>
      <c r="D108" s="569" t="s">
        <v>176</v>
      </c>
      <c r="E108" s="570"/>
      <c r="F108" s="570"/>
      <c r="G108" s="462"/>
      <c r="H108" s="397"/>
      <c r="I108" s="397"/>
      <c r="J108" s="397"/>
      <c r="K108" s="418"/>
    </row>
    <row r="109" spans="3:11" x14ac:dyDescent="0.2">
      <c r="C109" s="419"/>
      <c r="D109" s="569"/>
      <c r="E109" s="570"/>
      <c r="F109" s="570"/>
      <c r="G109" s="462"/>
      <c r="H109" s="397"/>
      <c r="I109" s="397"/>
      <c r="J109" s="397"/>
      <c r="K109" s="418"/>
    </row>
    <row r="110" spans="3:11" x14ac:dyDescent="0.2">
      <c r="C110" s="419"/>
      <c r="D110" s="569"/>
      <c r="E110" s="570"/>
      <c r="F110" s="570"/>
      <c r="G110" s="462"/>
      <c r="H110" s="397"/>
      <c r="I110" s="397"/>
      <c r="J110" s="397"/>
      <c r="K110" s="418"/>
    </row>
    <row r="111" spans="3:11" ht="13.5" thickBot="1" x14ac:dyDescent="0.25">
      <c r="C111" s="419"/>
      <c r="D111" s="467" t="s">
        <v>165</v>
      </c>
      <c r="E111" s="468"/>
      <c r="F111" s="468"/>
      <c r="G111" s="464">
        <f>SUM(G100:G110)</f>
        <v>0</v>
      </c>
      <c r="H111" s="397"/>
      <c r="I111" s="397"/>
      <c r="J111" s="397"/>
      <c r="K111" s="418"/>
    </row>
    <row r="112" spans="3:11" x14ac:dyDescent="0.2">
      <c r="C112" s="458"/>
      <c r="D112" s="459"/>
      <c r="E112" s="459"/>
      <c r="F112" s="459"/>
      <c r="G112" s="459"/>
      <c r="H112" s="459"/>
      <c r="I112" s="459"/>
      <c r="J112" s="459"/>
      <c r="K112" s="460"/>
    </row>
  </sheetData>
  <sheetProtection sheet="1" objects="1" scenarios="1"/>
  <mergeCells count="99">
    <mergeCell ref="D99:F99"/>
    <mergeCell ref="D100:F100"/>
    <mergeCell ref="D101:F101"/>
    <mergeCell ref="D102:F102"/>
    <mergeCell ref="D107:F107"/>
    <mergeCell ref="D108:F108"/>
    <mergeCell ref="D109:F109"/>
    <mergeCell ref="D110:F110"/>
    <mergeCell ref="D103:F103"/>
    <mergeCell ref="D104:F104"/>
    <mergeCell ref="D105:F105"/>
    <mergeCell ref="D106:F106"/>
    <mergeCell ref="F4:J4"/>
    <mergeCell ref="G5:J5"/>
    <mergeCell ref="G6:J6"/>
    <mergeCell ref="G7:J7"/>
    <mergeCell ref="D2:G2"/>
    <mergeCell ref="H2:J2"/>
    <mergeCell ref="G8:J8"/>
    <mergeCell ref="G9:J9"/>
    <mergeCell ref="G10:J10"/>
    <mergeCell ref="G11:J11"/>
    <mergeCell ref="G12:J12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24:J24"/>
    <mergeCell ref="G25:J25"/>
    <mergeCell ref="G26:J26"/>
    <mergeCell ref="G27:J27"/>
    <mergeCell ref="G28:J28"/>
    <mergeCell ref="F31:J31"/>
    <mergeCell ref="G32:J32"/>
    <mergeCell ref="G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G46:J46"/>
    <mergeCell ref="G47:J47"/>
    <mergeCell ref="G48:J48"/>
    <mergeCell ref="G49:J49"/>
    <mergeCell ref="G50:J50"/>
    <mergeCell ref="G51:J51"/>
    <mergeCell ref="G52:J52"/>
    <mergeCell ref="G53:J53"/>
    <mergeCell ref="G54:J54"/>
    <mergeCell ref="G55:J55"/>
    <mergeCell ref="F60:J60"/>
    <mergeCell ref="G61:J61"/>
    <mergeCell ref="G62:J62"/>
    <mergeCell ref="G63:J63"/>
    <mergeCell ref="G69:J69"/>
    <mergeCell ref="G70:J70"/>
    <mergeCell ref="G71:J71"/>
    <mergeCell ref="G72:J72"/>
    <mergeCell ref="G64:J64"/>
    <mergeCell ref="G65:J65"/>
    <mergeCell ref="G66:J66"/>
    <mergeCell ref="G67:J67"/>
    <mergeCell ref="G68:J68"/>
    <mergeCell ref="H75:J75"/>
    <mergeCell ref="H76:J76"/>
    <mergeCell ref="H77:J77"/>
    <mergeCell ref="H78:J78"/>
    <mergeCell ref="H79:J79"/>
    <mergeCell ref="H80:J80"/>
    <mergeCell ref="H81:J81"/>
    <mergeCell ref="H82:J82"/>
    <mergeCell ref="H83:J83"/>
    <mergeCell ref="H84:J84"/>
    <mergeCell ref="H85:J85"/>
    <mergeCell ref="H86:J86"/>
    <mergeCell ref="H87:J87"/>
    <mergeCell ref="H88:J88"/>
    <mergeCell ref="H89:J89"/>
    <mergeCell ref="H95:J95"/>
    <mergeCell ref="H96:J96"/>
    <mergeCell ref="H90:J90"/>
    <mergeCell ref="H91:J91"/>
    <mergeCell ref="H92:J92"/>
    <mergeCell ref="H93:J93"/>
    <mergeCell ref="H94:J94"/>
  </mergeCells>
  <phoneticPr fontId="2" type="noConversion"/>
  <printOptions horizontalCentered="1" verticalCentered="1"/>
  <pageMargins left="0.74803149606299213" right="0.74803149606299213" top="0.98425196850393704" bottom="0.98425196850393704" header="0" footer="0"/>
  <pageSetup paperSize="9" scale="64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15</vt:i4>
      </vt:variant>
    </vt:vector>
  </HeadingPairs>
  <TitlesOfParts>
    <vt:vector size="19" baseType="lpstr">
      <vt:lpstr>ini</vt:lpstr>
      <vt:lpstr>calculos</vt:lpstr>
      <vt:lpstr>ANÁLISIS</vt:lpstr>
      <vt:lpstr>Detalles</vt:lpstr>
      <vt:lpstr>alcanzable</vt:lpstr>
      <vt:lpstr>ANÁLISIS</vt:lpstr>
      <vt:lpstr>ANÁLISIS!Área_de_impresión</vt:lpstr>
      <vt:lpstr>Detalles!Área_de_impresión</vt:lpstr>
      <vt:lpstr>ini!Área_de_impresión</vt:lpstr>
      <vt:lpstr>ARRIBAINI</vt:lpstr>
      <vt:lpstr>comohacer</vt:lpstr>
      <vt:lpstr>detalles</vt:lpstr>
      <vt:lpstr>INFOANALISIS</vt:lpstr>
      <vt:lpstr>INFOGENERAL</vt:lpstr>
      <vt:lpstr>INVERSIONES</vt:lpstr>
      <vt:lpstr>riesgos</vt:lpstr>
      <vt:lpstr>satisfaccion</vt:lpstr>
      <vt:lpstr>sensibilidad2</vt:lpstr>
      <vt:lpstr>versionlibre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USER7</cp:lastModifiedBy>
  <cp:lastPrinted>2013-01-04T16:34:52Z</cp:lastPrinted>
  <dcterms:created xsi:type="dcterms:W3CDTF">2012-12-21T19:11:11Z</dcterms:created>
  <dcterms:modified xsi:type="dcterms:W3CDTF">2014-05-29T14:41:19Z</dcterms:modified>
</cp:coreProperties>
</file>